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8_{B6B5F4AC-7F83-4BC8-BB6D-4DE5036B3F14}" xr6:coauthVersionLast="47" xr6:coauthVersionMax="47" xr10:uidLastSave="{00000000-0000-0000-0000-000000000000}"/>
  <bookViews>
    <workbookView xWindow="-120" yWindow="-120" windowWidth="29040" windowHeight="15840" tabRatio="773" xr2:uid="{00000000-000D-0000-FFFF-FFFF00000000}"/>
  </bookViews>
  <sheets>
    <sheet name="5510 ÖNCESİ AÇIĞA ALINMA" sheetId="2" r:id="rId1"/>
    <sheet name="5510 ÖNCESİ ÜCRETSİZ İZİN " sheetId="5" r:id="rId2"/>
    <sheet name="5510 ÖNCESİ GERİYE DÖNEN" sheetId="6" r:id="rId3"/>
    <sheet name="5510 SONRASI AÇIĞA ALINMA " sheetId="3" r:id="rId4"/>
    <sheet name="5510 SONRASI GERİYE DÖNEN" sheetId="7" r:id="rId5"/>
    <sheet name="5510 SONRASI ÜCRETSİZ İZİN" sheetId="8" r:id="rId6"/>
  </sheets>
  <calcPr calcId="191029" calcOnSave="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8" i="8" l="1"/>
  <c r="F68" i="8"/>
  <c r="D68" i="8"/>
  <c r="C52" i="8"/>
  <c r="D51" i="8"/>
  <c r="G51" i="8" s="1"/>
  <c r="D50" i="8"/>
  <c r="G50" i="8" s="1"/>
  <c r="D49" i="8"/>
  <c r="G49" i="8" s="1"/>
  <c r="D48" i="8"/>
  <c r="G48" i="8" s="1"/>
  <c r="D47" i="8"/>
  <c r="G47" i="8" s="1"/>
  <c r="G46" i="8"/>
  <c r="D46" i="8"/>
  <c r="C43" i="8"/>
  <c r="C42" i="8"/>
  <c r="D41" i="8"/>
  <c r="G41" i="8" s="1"/>
  <c r="D40" i="8"/>
  <c r="D42" i="8" s="1"/>
  <c r="D35" i="8"/>
  <c r="G35" i="8" s="1"/>
  <c r="G34" i="8"/>
  <c r="D34" i="8"/>
  <c r="D33" i="8"/>
  <c r="G33" i="8" s="1"/>
  <c r="D32" i="8"/>
  <c r="G32" i="8" s="1"/>
  <c r="D31" i="8"/>
  <c r="G31" i="8" s="1"/>
  <c r="D30" i="8"/>
  <c r="G30" i="8" s="1"/>
  <c r="D29" i="8"/>
  <c r="G29" i="8" s="1"/>
  <c r="D28" i="8"/>
  <c r="G28" i="8" s="1"/>
  <c r="D27" i="8"/>
  <c r="G27" i="8" s="1"/>
  <c r="G26" i="8"/>
  <c r="D26" i="8"/>
  <c r="D25" i="8"/>
  <c r="G25" i="8" s="1"/>
  <c r="D24" i="8"/>
  <c r="G24" i="8" s="1"/>
  <c r="D23" i="8"/>
  <c r="G23" i="8" s="1"/>
  <c r="D22" i="8"/>
  <c r="G22" i="8" s="1"/>
  <c r="D21" i="8"/>
  <c r="G21" i="8" s="1"/>
  <c r="D20" i="8"/>
  <c r="G20" i="8" s="1"/>
  <c r="D19" i="8"/>
  <c r="G19" i="8" s="1"/>
  <c r="D18" i="8"/>
  <c r="G18" i="8" s="1"/>
  <c r="E65" i="6"/>
  <c r="C18" i="2"/>
  <c r="M45" i="8" l="1"/>
  <c r="D52" i="8"/>
  <c r="D36" i="8"/>
  <c r="G36" i="8"/>
  <c r="G52" i="8"/>
  <c r="G40" i="8"/>
  <c r="G42" i="8" s="1"/>
  <c r="E55" i="8" s="1"/>
  <c r="H65" i="7"/>
  <c r="G65" i="7"/>
  <c r="E65" i="7"/>
  <c r="D52" i="7"/>
  <c r="E51" i="7"/>
  <c r="H51" i="7" s="1"/>
  <c r="E50" i="7"/>
  <c r="E52" i="7" s="1"/>
  <c r="D46" i="7"/>
  <c r="E45" i="7"/>
  <c r="H45" i="7" s="1"/>
  <c r="E44" i="7"/>
  <c r="H44" i="7" s="1"/>
  <c r="E43" i="7"/>
  <c r="H43" i="7" s="1"/>
  <c r="E42" i="7"/>
  <c r="H42" i="7" s="1"/>
  <c r="D38" i="7"/>
  <c r="D47" i="7" s="1"/>
  <c r="E37" i="7"/>
  <c r="H37" i="7" s="1"/>
  <c r="E36" i="7"/>
  <c r="H36" i="7" s="1"/>
  <c r="E35" i="7"/>
  <c r="H35" i="7" s="1"/>
  <c r="E34" i="7"/>
  <c r="H34" i="7" s="1"/>
  <c r="E33" i="7"/>
  <c r="H33" i="7" s="1"/>
  <c r="E32" i="7"/>
  <c r="H32" i="7" s="1"/>
  <c r="E31" i="7"/>
  <c r="H31" i="7" s="1"/>
  <c r="E30" i="7"/>
  <c r="H30" i="7" s="1"/>
  <c r="E29" i="7"/>
  <c r="H29" i="7" s="1"/>
  <c r="E28" i="7"/>
  <c r="H28" i="7" s="1"/>
  <c r="E27" i="7"/>
  <c r="H27" i="7" s="1"/>
  <c r="E26" i="7"/>
  <c r="H26" i="7" s="1"/>
  <c r="E25" i="7"/>
  <c r="H25" i="7" s="1"/>
  <c r="E24" i="7"/>
  <c r="H24" i="7" s="1"/>
  <c r="E23" i="7"/>
  <c r="H23" i="7" s="1"/>
  <c r="E22" i="7"/>
  <c r="H22" i="7" s="1"/>
  <c r="E21" i="7"/>
  <c r="H21" i="7" s="1"/>
  <c r="E20" i="7"/>
  <c r="H20" i="7" s="1"/>
  <c r="E19" i="7"/>
  <c r="H19" i="7" s="1"/>
  <c r="E18" i="7"/>
  <c r="H65" i="6"/>
  <c r="G65" i="6"/>
  <c r="D52" i="6"/>
  <c r="E51" i="6"/>
  <c r="H51" i="6" s="1"/>
  <c r="E50" i="6"/>
  <c r="D46" i="6"/>
  <c r="H45" i="6"/>
  <c r="E45" i="6"/>
  <c r="E44" i="6"/>
  <c r="H44" i="6" s="1"/>
  <c r="E43" i="6"/>
  <c r="H43" i="6" s="1"/>
  <c r="E42" i="6"/>
  <c r="H42" i="6" s="1"/>
  <c r="D38" i="6"/>
  <c r="D47" i="6" s="1"/>
  <c r="E37" i="6"/>
  <c r="H37" i="6" s="1"/>
  <c r="E36" i="6"/>
  <c r="H36" i="6" s="1"/>
  <c r="E35" i="6"/>
  <c r="H35" i="6" s="1"/>
  <c r="E34" i="6"/>
  <c r="H34" i="6" s="1"/>
  <c r="E33" i="6"/>
  <c r="H33" i="6" s="1"/>
  <c r="E32" i="6"/>
  <c r="H32" i="6" s="1"/>
  <c r="E31" i="6"/>
  <c r="H31" i="6" s="1"/>
  <c r="E30" i="6"/>
  <c r="H30" i="6" s="1"/>
  <c r="E29" i="6"/>
  <c r="H29" i="6" s="1"/>
  <c r="E28" i="6"/>
  <c r="H28" i="6" s="1"/>
  <c r="E27" i="6"/>
  <c r="H27" i="6" s="1"/>
  <c r="E26" i="6"/>
  <c r="H26" i="6" s="1"/>
  <c r="E25" i="6"/>
  <c r="H25" i="6" s="1"/>
  <c r="E24" i="6"/>
  <c r="H24" i="6" s="1"/>
  <c r="E23" i="6"/>
  <c r="H23" i="6" s="1"/>
  <c r="E22" i="6"/>
  <c r="H22" i="6" s="1"/>
  <c r="E21" i="6"/>
  <c r="H21" i="6" s="1"/>
  <c r="E20" i="6"/>
  <c r="H20" i="6" s="1"/>
  <c r="E19" i="6"/>
  <c r="H19" i="6" s="1"/>
  <c r="E18" i="6"/>
  <c r="F65" i="5"/>
  <c r="E65" i="5"/>
  <c r="C65" i="5"/>
  <c r="B49" i="5"/>
  <c r="C47" i="5"/>
  <c r="F47" i="5" s="1"/>
  <c r="C46" i="5"/>
  <c r="B42" i="5"/>
  <c r="F40" i="5"/>
  <c r="F42" i="5" s="1"/>
  <c r="C40" i="5"/>
  <c r="C42" i="5" s="1"/>
  <c r="B36" i="5"/>
  <c r="C35" i="5"/>
  <c r="F35" i="5" s="1"/>
  <c r="C34" i="5"/>
  <c r="F34" i="5" s="1"/>
  <c r="C33" i="5"/>
  <c r="F33" i="5" s="1"/>
  <c r="C32" i="5"/>
  <c r="F32" i="5" s="1"/>
  <c r="C31" i="5"/>
  <c r="F31" i="5" s="1"/>
  <c r="C30" i="5"/>
  <c r="F30" i="5" s="1"/>
  <c r="C29" i="5"/>
  <c r="F29" i="5" s="1"/>
  <c r="C28" i="5"/>
  <c r="F28" i="5" s="1"/>
  <c r="C27" i="5"/>
  <c r="F27" i="5" s="1"/>
  <c r="C26" i="5"/>
  <c r="F26" i="5" s="1"/>
  <c r="C25" i="5"/>
  <c r="F25" i="5" s="1"/>
  <c r="C24" i="5"/>
  <c r="F24" i="5" s="1"/>
  <c r="C23" i="5"/>
  <c r="F23" i="5" s="1"/>
  <c r="C22" i="5"/>
  <c r="F22" i="5" s="1"/>
  <c r="C21" i="5"/>
  <c r="F21" i="5" s="1"/>
  <c r="C20" i="5"/>
  <c r="F20" i="5" s="1"/>
  <c r="C19" i="5"/>
  <c r="F19" i="5" s="1"/>
  <c r="C18" i="5"/>
  <c r="C49" i="5" l="1"/>
  <c r="E52" i="6"/>
  <c r="D57" i="8"/>
  <c r="G58" i="8" s="1"/>
  <c r="G43" i="8"/>
  <c r="E38" i="7"/>
  <c r="H46" i="7"/>
  <c r="E38" i="6"/>
  <c r="H46" i="6"/>
  <c r="B43" i="5"/>
  <c r="C36" i="5"/>
  <c r="H50" i="7"/>
  <c r="H52" i="7" s="1"/>
  <c r="H18" i="7"/>
  <c r="H38" i="7" s="1"/>
  <c r="H50" i="6"/>
  <c r="H52" i="6" s="1"/>
  <c r="H18" i="6"/>
  <c r="H38" i="6" s="1"/>
  <c r="H55" i="6" s="1"/>
  <c r="D11" i="6" s="1"/>
  <c r="F18" i="5"/>
  <c r="F36" i="5" s="1"/>
  <c r="F46" i="5"/>
  <c r="F49" i="5" s="1"/>
  <c r="F68" i="3"/>
  <c r="D68" i="3"/>
  <c r="C52" i="3"/>
  <c r="D51" i="3"/>
  <c r="F51" i="3" s="1"/>
  <c r="D50" i="3"/>
  <c r="F50" i="3" s="1"/>
  <c r="D49" i="3"/>
  <c r="F49" i="3" s="1"/>
  <c r="D48" i="3"/>
  <c r="F48" i="3" s="1"/>
  <c r="D47" i="3"/>
  <c r="F47" i="3" s="1"/>
  <c r="D46" i="3"/>
  <c r="C42" i="3"/>
  <c r="D41" i="3"/>
  <c r="F41" i="3" s="1"/>
  <c r="D40" i="3"/>
  <c r="F40" i="3" s="1"/>
  <c r="C36" i="3"/>
  <c r="C43"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64" i="2"/>
  <c r="E64" i="2"/>
  <c r="C64" i="2"/>
  <c r="B48" i="2"/>
  <c r="C47" i="2"/>
  <c r="F47" i="2" s="1"/>
  <c r="C46" i="2"/>
  <c r="C48" i="2" s="1"/>
  <c r="C42" i="2"/>
  <c r="B42" i="2"/>
  <c r="F40" i="2"/>
  <c r="F42" i="2" s="1"/>
  <c r="B36" i="2"/>
  <c r="C35" i="2"/>
  <c r="F35" i="2" s="1"/>
  <c r="C34" i="2"/>
  <c r="F34" i="2" s="1"/>
  <c r="C33" i="2"/>
  <c r="F33" i="2" s="1"/>
  <c r="C32" i="2"/>
  <c r="F32" i="2" s="1"/>
  <c r="C31" i="2"/>
  <c r="F31" i="2" s="1"/>
  <c r="C30" i="2"/>
  <c r="F30" i="2" s="1"/>
  <c r="C29" i="2"/>
  <c r="F29" i="2" s="1"/>
  <c r="C28" i="2"/>
  <c r="F28" i="2" s="1"/>
  <c r="C27" i="2"/>
  <c r="F27" i="2" s="1"/>
  <c r="C26" i="2"/>
  <c r="F26" i="2" s="1"/>
  <c r="C25" i="2"/>
  <c r="F25" i="2" s="1"/>
  <c r="C24" i="2"/>
  <c r="F24" i="2" s="1"/>
  <c r="C23" i="2"/>
  <c r="F23" i="2" s="1"/>
  <c r="C22" i="2"/>
  <c r="F22" i="2" s="1"/>
  <c r="C21" i="2"/>
  <c r="F21" i="2" s="1"/>
  <c r="C20" i="2"/>
  <c r="F20" i="2" s="1"/>
  <c r="C19" i="2"/>
  <c r="F19" i="2" s="1"/>
  <c r="H55" i="7" l="1"/>
  <c r="D11" i="7" s="1"/>
  <c r="C36" i="2"/>
  <c r="B43" i="2"/>
  <c r="C54" i="5"/>
  <c r="F55" i="5" s="1"/>
  <c r="B11" i="5" s="1"/>
  <c r="F43" i="5"/>
  <c r="D52" i="5" s="1"/>
  <c r="D42" i="3"/>
  <c r="D36" i="3"/>
  <c r="D52" i="3"/>
  <c r="L45" i="3"/>
  <c r="F42" i="3"/>
  <c r="F18" i="3"/>
  <c r="F36" i="3" s="1"/>
  <c r="F46" i="3"/>
  <c r="F52" i="3" s="1"/>
  <c r="F18" i="2"/>
  <c r="F36" i="2" s="1"/>
  <c r="C53" i="2" s="1"/>
  <c r="F46" i="2"/>
  <c r="F48" i="2" s="1"/>
  <c r="D51" i="2" s="1"/>
  <c r="E55" i="3" l="1"/>
  <c r="F43" i="3"/>
  <c r="D57" i="3" s="1"/>
  <c r="F58" i="3" s="1"/>
  <c r="C11" i="3" s="1"/>
  <c r="F54" i="2"/>
  <c r="B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D7" authorId="0" shapeId="0" xr:uid="{00000000-0006-0000-0000-000001000000}">
      <text>
        <r>
          <rPr>
            <b/>
            <sz val="9"/>
            <color indexed="81"/>
            <rFont val="Tahoma"/>
            <family val="2"/>
            <charset val="162"/>
          </rPr>
          <t>İSUBU Str. Geliştirme Daire Başkanlığı:</t>
        </r>
        <r>
          <rPr>
            <sz val="9"/>
            <color indexed="81"/>
            <rFont val="Tahoma"/>
            <family val="2"/>
            <charset val="162"/>
          </rPr>
          <t xml:space="preserve">
5 yılla 10 yıl arası  hizmeti olanlar  5434 sayılı kanun gereği aybaşından sonra vazifeden ayrılanlardan tam kesenek alınır hükmü  olduğu için yazılmalı.
</t>
        </r>
      </text>
    </comment>
    <comment ref="B10" authorId="0" shapeId="0" xr:uid="{00000000-0006-0000-0000-000002000000}">
      <text>
        <r>
          <rPr>
            <b/>
            <sz val="9"/>
            <color indexed="81"/>
            <rFont val="Tahoma"/>
            <family val="2"/>
            <charset val="162"/>
          </rPr>
          <t xml:space="preserve">ISUBU Strateji Geliştirme Daire Başkanlığı:
</t>
        </r>
        <r>
          <rPr>
            <sz val="9"/>
            <color indexed="81"/>
            <rFont val="Tahoma"/>
            <family val="2"/>
            <charset val="162"/>
          </rPr>
          <t>İlgili Ay kaç gün ise buraya yazılır.</t>
        </r>
        <r>
          <rPr>
            <b/>
            <sz val="9"/>
            <color indexed="81"/>
            <rFont val="Tahoma"/>
            <family val="2"/>
            <charset val="162"/>
          </rPr>
          <t xml:space="preserve">
</t>
        </r>
        <r>
          <rPr>
            <sz val="9"/>
            <color indexed="81"/>
            <rFont val="Tahoma"/>
            <family val="2"/>
            <charset val="162"/>
          </rPr>
          <t xml:space="preserve">Düzenleyen : Hasip AĞIRÇELİK 
</t>
        </r>
      </text>
    </comment>
    <comment ref="F32" authorId="0" shapeId="0" xr:uid="{00000000-0006-0000-0000-000003000000}">
      <text>
        <r>
          <rPr>
            <b/>
            <sz val="9"/>
            <color indexed="81"/>
            <rFont val="Tahoma"/>
            <family val="2"/>
            <charset val="162"/>
          </rPr>
          <t>ISUBU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t>
        </r>
      </text>
    </comment>
    <comment ref="F33" authorId="0" shapeId="0" xr:uid="{00000000-0006-0000-0000-000004000000}">
      <text>
        <r>
          <rPr>
            <b/>
            <sz val="9"/>
            <color indexed="81"/>
            <rFont val="Tahoma"/>
            <family val="2"/>
            <charset val="162"/>
          </rPr>
          <t>ISUBU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F34" authorId="0" shapeId="0" xr:uid="{00000000-0006-0000-0000-000005000000}">
      <text>
        <r>
          <rPr>
            <b/>
            <sz val="9"/>
            <color indexed="81"/>
            <rFont val="Tahoma"/>
            <family val="2"/>
            <charset val="162"/>
          </rPr>
          <t>ISUBU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B43" authorId="0" shapeId="0" xr:uid="{00000000-0006-0000-0000-000006000000}">
      <text>
        <r>
          <rPr>
            <b/>
            <sz val="9"/>
            <color indexed="81"/>
            <rFont val="Tahoma"/>
            <family val="2"/>
            <charset val="162"/>
          </rPr>
          <t>İSUBU Strateji Geliştirme Daire Başkanlığı:</t>
        </r>
        <r>
          <rPr>
            <sz val="9"/>
            <color indexed="81"/>
            <rFont val="Tahoma"/>
            <family val="2"/>
            <charset val="162"/>
          </rPr>
          <t xml:space="preserve">
Hakediş toplamı Bordrodaki hakediş toplamı ile aynı olmalıdır.
</t>
        </r>
        <r>
          <rPr>
            <b/>
            <sz val="9"/>
            <color indexed="81"/>
            <rFont val="Tahoma"/>
            <family val="2"/>
            <charset val="162"/>
          </rPr>
          <t xml:space="preserve">
</t>
        </r>
      </text>
    </comment>
    <comment ref="B46" authorId="0" shapeId="0" xr:uid="{00000000-0006-0000-0000-000007000000}">
      <text>
        <r>
          <rPr>
            <b/>
            <sz val="9"/>
            <color indexed="81"/>
            <rFont val="Tahoma"/>
            <family val="2"/>
            <charset val="162"/>
          </rPr>
          <t xml:space="preserve">
ISUBU Strateji Geliştirme Daire Başkanlığı:</t>
        </r>
        <r>
          <rPr>
            <sz val="9"/>
            <color indexed="81"/>
            <rFont val="Tahoma"/>
            <family val="2"/>
            <charset val="162"/>
          </rPr>
          <t xml:space="preserve">
Gelir Vergisi Kısmına Bordrodaki Gelir Vergisi Kes. Tutarı yazılacak(Asgari Geçim i. Hariç)
</t>
        </r>
      </text>
    </comment>
    <comment ref="C53" authorId="0" shapeId="0" xr:uid="{00000000-0006-0000-0000-000008000000}">
      <text>
        <r>
          <rPr>
            <b/>
            <sz val="9"/>
            <color indexed="81"/>
            <rFont val="Tahoma"/>
            <family val="2"/>
            <charset val="162"/>
          </rPr>
          <t xml:space="preserve">ISUBÜ trateji Geliştirme Daire Başkanlığı:
</t>
        </r>
        <r>
          <rPr>
            <sz val="9"/>
            <color indexed="81"/>
            <rFont val="Tahoma"/>
            <family val="2"/>
            <charset val="162"/>
          </rPr>
          <t>İlgili personelin kıdem yılı esas alınacak olup kıdem yılı 5 yıldan az olanlarla 10 yıldan çok olanların Emekli Keseneği –Devlete ait olan %20- kişinin borcuna eklenmez. Hizmet yılı 5 yılla 10 yıl arasında olanların borcuna %20 ‘lik (Devlete ait olan) kısım eklenir.</t>
        </r>
      </text>
    </comment>
    <comment ref="B59" authorId="0" shapeId="0" xr:uid="{00000000-0006-0000-0000-000009000000}">
      <text>
        <r>
          <rPr>
            <b/>
            <sz val="9"/>
            <color indexed="81"/>
            <rFont val="Tahoma"/>
            <family val="2"/>
            <charset val="162"/>
          </rPr>
          <t>Sinop Üniversitesi 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
Düzenleyen : Hasip AĞIRÇELİK 
Dahili No = 1910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A3" authorId="0" shapeId="0" xr:uid="{00000000-0006-0000-0100-000001000000}">
      <text>
        <r>
          <rPr>
            <b/>
            <sz val="9"/>
            <color indexed="81"/>
            <rFont val="Tahoma"/>
            <family val="2"/>
            <charset val="162"/>
          </rPr>
          <t>Sinop Üniversitesi Strateji Geliştirme Daire Başkanlığı</t>
        </r>
        <r>
          <rPr>
            <sz val="9"/>
            <color indexed="81"/>
            <rFont val="Tahoma"/>
            <family val="2"/>
            <charset val="162"/>
          </rPr>
          <t xml:space="preserve">
Kadrosunun Olduğu Birim Yazılacak</t>
        </r>
      </text>
    </comment>
    <comment ref="D7" authorId="0" shapeId="0" xr:uid="{00000000-0006-0000-0100-000002000000}">
      <text>
        <r>
          <rPr>
            <b/>
            <sz val="9"/>
            <color indexed="81"/>
            <rFont val="Tahoma"/>
            <family val="2"/>
            <charset val="162"/>
          </rPr>
          <t>ISUBU Str. Geliştirme Daire Başkanlığı:</t>
        </r>
        <r>
          <rPr>
            <sz val="9"/>
            <color indexed="81"/>
            <rFont val="Tahoma"/>
            <family val="2"/>
            <charset val="162"/>
          </rPr>
          <t xml:space="preserve">
5 yılla 10 yıl arası  hizmeti olanlar  5434 sayılı kanun gereği aybaşından sonra vazifeden ayrılanlardan tam kesenek alınır hükmü  olduğu için yazılmalı.
</t>
        </r>
      </text>
    </comment>
    <comment ref="B10" authorId="0" shapeId="0" xr:uid="{00000000-0006-0000-0100-000003000000}">
      <text>
        <r>
          <rPr>
            <b/>
            <sz val="9"/>
            <color indexed="81"/>
            <rFont val="Tahoma"/>
            <family val="2"/>
            <charset val="162"/>
          </rPr>
          <t xml:space="preserve">ISUBU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F32" authorId="0" shapeId="0" xr:uid="{00000000-0006-0000-0100-000004000000}">
      <text>
        <r>
          <rPr>
            <b/>
            <sz val="9"/>
            <color indexed="81"/>
            <rFont val="Tahoma"/>
            <family val="2"/>
            <charset val="162"/>
          </rPr>
          <t>ISUBU Üniversitesi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t>
        </r>
      </text>
    </comment>
    <comment ref="F33" authorId="0" shapeId="0" xr:uid="{00000000-0006-0000-0100-000005000000}">
      <text>
        <r>
          <rPr>
            <b/>
            <sz val="9"/>
            <color indexed="81"/>
            <rFont val="Tahoma"/>
            <family val="2"/>
            <charset val="162"/>
          </rPr>
          <t>ISUBU Üniversitesi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F34" authorId="0" shapeId="0" xr:uid="{00000000-0006-0000-0100-000006000000}">
      <text>
        <r>
          <rPr>
            <b/>
            <sz val="9"/>
            <color indexed="81"/>
            <rFont val="Tahoma"/>
            <family val="2"/>
            <charset val="162"/>
          </rPr>
          <t>ISUBU Üniversitesi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B43" authorId="0" shapeId="0" xr:uid="{00000000-0006-0000-0100-000007000000}">
      <text>
        <r>
          <rPr>
            <b/>
            <sz val="9"/>
            <color indexed="81"/>
            <rFont val="Tahoma"/>
            <family val="2"/>
            <charset val="162"/>
          </rPr>
          <t>ISUBU Üniversitesi Strateji Geliştirme Daire Başkanlığı:</t>
        </r>
        <r>
          <rPr>
            <sz val="9"/>
            <color indexed="81"/>
            <rFont val="Tahoma"/>
            <family val="2"/>
            <charset val="162"/>
          </rPr>
          <t xml:space="preserve">
Hakediş toplamı Bordrodaki hakediş toplamı ile aynı olmalıdır.
Dahili = 1910</t>
        </r>
        <r>
          <rPr>
            <b/>
            <sz val="9"/>
            <color indexed="81"/>
            <rFont val="Tahoma"/>
            <family val="2"/>
            <charset val="162"/>
          </rPr>
          <t xml:space="preserve">
</t>
        </r>
      </text>
    </comment>
    <comment ref="B46" authorId="0" shapeId="0" xr:uid="{00000000-0006-0000-0100-000008000000}">
      <text>
        <r>
          <rPr>
            <b/>
            <sz val="9"/>
            <color indexed="81"/>
            <rFont val="Tahoma"/>
            <family val="2"/>
            <charset val="162"/>
          </rPr>
          <t xml:space="preserve">
Sinop Üniversitesi Strateji Geliştirme Daire Başkanlığı:</t>
        </r>
        <r>
          <rPr>
            <sz val="9"/>
            <color indexed="81"/>
            <rFont val="Tahoma"/>
            <family val="2"/>
            <charset val="162"/>
          </rPr>
          <t xml:space="preserve">
Gelir Vergisi Kısmına Bordrodaki Gelir Vergisi Kes. Tutarı yazılacak(Asgari Geçim i. Hariç)
Düzenleyen : Hasip AĞIRÇELİK 
Dahili No = 1910</t>
        </r>
      </text>
    </comment>
    <comment ref="C54" authorId="0" shapeId="0" xr:uid="{00000000-0006-0000-0100-000009000000}">
      <text>
        <r>
          <rPr>
            <b/>
            <sz val="9"/>
            <color indexed="81"/>
            <rFont val="Tahoma"/>
            <family val="2"/>
            <charset val="162"/>
          </rPr>
          <t xml:space="preserve">ISUBU Strateji Geliştirme Daire Başkanlığı:
</t>
        </r>
        <r>
          <rPr>
            <sz val="9"/>
            <color indexed="81"/>
            <rFont val="Tahoma"/>
            <family val="2"/>
            <charset val="162"/>
          </rPr>
          <t>İlgili personelin kıdem yılı esas alınacak olup kıdem yılı 5 yıldan az olanlarla 10 yıldan çok olanların Emekli Keseneği –Devlete ait olan %20- kişinin borcuna eklenmez. Hizmet yılı 5 yılla 10 yıl arasında olanların borcuna %20 ‘lik (Devlete ait olan) kısım eklenir.</t>
        </r>
      </text>
    </comment>
    <comment ref="B60" authorId="0" shapeId="0" xr:uid="{00000000-0006-0000-0100-00000A000000}">
      <text>
        <r>
          <rPr>
            <b/>
            <sz val="9"/>
            <color indexed="81"/>
            <rFont val="Tahoma"/>
            <family val="2"/>
            <charset val="162"/>
          </rPr>
          <t>Sinop Üniversitesi 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
Düzenleyen : Hasip AĞIRÇELİK 
Dahili No = 1910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F7" authorId="0" shapeId="0" xr:uid="{00000000-0006-0000-0200-000001000000}">
      <text>
        <r>
          <rPr>
            <b/>
            <sz val="9"/>
            <color indexed="81"/>
            <rFont val="Tahoma"/>
            <family val="2"/>
            <charset val="162"/>
          </rPr>
          <t>ISUBU Str. Geliştirme Daire Başkanlığı:</t>
        </r>
        <r>
          <rPr>
            <sz val="9"/>
            <color indexed="81"/>
            <rFont val="Tahoma"/>
            <family val="2"/>
            <charset val="162"/>
          </rPr>
          <t xml:space="preserve">
5 yılla 10 yıl arası  hizmeti olanlar  5434 sayılı kanun gereği aybaşından sonra vazifeden ayrılanlardan tam kesenek alınır hükmü  olduğu için yazılmalı.
</t>
        </r>
      </text>
    </comment>
    <comment ref="D10" authorId="0" shapeId="0" xr:uid="{00000000-0006-0000-0200-000002000000}">
      <text>
        <r>
          <rPr>
            <b/>
            <sz val="9"/>
            <color indexed="81"/>
            <rFont val="Tahoma"/>
            <family val="2"/>
            <charset val="162"/>
          </rPr>
          <t xml:space="preserve">ISUBU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H32" authorId="0" shapeId="0" xr:uid="{00000000-0006-0000-0200-000003000000}">
      <text>
        <r>
          <rPr>
            <b/>
            <sz val="9"/>
            <color indexed="81"/>
            <rFont val="Tahoma"/>
            <family val="2"/>
            <charset val="162"/>
          </rPr>
          <t>ISUBU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t>
        </r>
      </text>
    </comment>
    <comment ref="H33" authorId="0" shapeId="0" xr:uid="{00000000-0006-0000-0200-000004000000}">
      <text>
        <r>
          <rPr>
            <b/>
            <sz val="9"/>
            <color indexed="81"/>
            <rFont val="Tahoma"/>
            <family val="2"/>
            <charset val="162"/>
          </rPr>
          <t>ISUBU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t>
        </r>
        <r>
          <rPr>
            <b/>
            <sz val="9"/>
            <color indexed="81"/>
            <rFont val="Tahoma"/>
            <family val="2"/>
            <charset val="162"/>
          </rPr>
          <t xml:space="preserve"> olmadığı değerlendirilmektedir.
</t>
        </r>
        <r>
          <rPr>
            <sz val="9"/>
            <color indexed="81"/>
            <rFont val="Tahoma"/>
            <family val="2"/>
            <charset val="162"/>
          </rPr>
          <t xml:space="preserve">
</t>
        </r>
      </text>
    </comment>
    <comment ref="H34" authorId="0" shapeId="0" xr:uid="{00000000-0006-0000-0200-000005000000}">
      <text>
        <r>
          <rPr>
            <b/>
            <sz val="9"/>
            <color indexed="81"/>
            <rFont val="Tahoma"/>
            <family val="2"/>
            <charset val="162"/>
          </rPr>
          <t>Sinop Üniversitesi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Düzenleyen : Hasip AĞIRÇELİK 
Dahili No = 1910</t>
        </r>
      </text>
    </comment>
    <comment ref="D47" authorId="0" shapeId="0" xr:uid="{00000000-0006-0000-0200-000006000000}">
      <text>
        <r>
          <rPr>
            <b/>
            <sz val="9"/>
            <color indexed="81"/>
            <rFont val="Tahoma"/>
            <family val="2"/>
            <charset val="162"/>
          </rPr>
          <t>ISUBU Strateji Geliştirme Daire Başkanlığı:</t>
        </r>
        <r>
          <rPr>
            <sz val="9"/>
            <color indexed="81"/>
            <rFont val="Tahoma"/>
            <family val="2"/>
            <charset val="162"/>
          </rPr>
          <t xml:space="preserve">
Hakediş toplamı Bordrodaki hakediş toplamı ile aynı olmalıdır.
</t>
        </r>
        <r>
          <rPr>
            <b/>
            <sz val="9"/>
            <color indexed="81"/>
            <rFont val="Tahoma"/>
            <family val="2"/>
            <charset val="162"/>
          </rPr>
          <t xml:space="preserve">
</t>
        </r>
      </text>
    </comment>
    <comment ref="D50" authorId="0" shapeId="0" xr:uid="{00000000-0006-0000-0200-000007000000}">
      <text>
        <r>
          <rPr>
            <b/>
            <sz val="9"/>
            <color indexed="81"/>
            <rFont val="Tahoma"/>
            <family val="2"/>
            <charset val="162"/>
          </rPr>
          <t xml:space="preserve">
ISUBU Strateji Geliştirme Daire Başkanlığı:</t>
        </r>
        <r>
          <rPr>
            <sz val="9"/>
            <color indexed="81"/>
            <rFont val="Tahoma"/>
            <family val="2"/>
            <charset val="162"/>
          </rPr>
          <t xml:space="preserve">
Gelir Vergisi Kısmına Bordrodaki Gelir Vergisi Kes. Tutarı yazılacak(Asgari Geçim i. Hariç)
</t>
        </r>
      </text>
    </comment>
    <comment ref="D60" authorId="0" shapeId="0" xr:uid="{00000000-0006-0000-0200-000008000000}">
      <text>
        <r>
          <rPr>
            <b/>
            <sz val="9"/>
            <color indexed="81"/>
            <rFont val="Tahoma"/>
            <family val="2"/>
            <charset val="162"/>
          </rPr>
          <t>ISUBU  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3" authorId="0" shapeId="0" xr:uid="{00000000-0006-0000-0300-000001000000}">
      <text>
        <r>
          <rPr>
            <b/>
            <sz val="9"/>
            <color indexed="81"/>
            <rFont val="Tahoma"/>
            <family val="2"/>
            <charset val="162"/>
          </rPr>
          <t>iISUBU Strateji Geliştirme Daire Başkanlığı</t>
        </r>
        <r>
          <rPr>
            <sz val="9"/>
            <color indexed="81"/>
            <rFont val="Tahoma"/>
            <family val="2"/>
            <charset val="162"/>
          </rPr>
          <t xml:space="preserve">
Kadrosunun Olduğu Birim Yazılacak</t>
        </r>
      </text>
    </comment>
    <comment ref="E7" authorId="0" shapeId="0" xr:uid="{00000000-0006-0000-0300-000002000000}">
      <text>
        <r>
          <rPr>
            <b/>
            <sz val="9"/>
            <color indexed="81"/>
            <rFont val="Tahoma"/>
            <family val="2"/>
            <charset val="162"/>
          </rPr>
          <t>ISUBU Geliştirme Daire Başkanlığı:</t>
        </r>
        <r>
          <rPr>
            <sz val="9"/>
            <color indexed="81"/>
            <rFont val="Tahoma"/>
            <family val="2"/>
            <charset val="162"/>
          </rPr>
          <t xml:space="preserve">
5 yılla 10 yıl arası  hizmeti olanlar  5434 sayılı kanun gereği aybaşından sonra vazifeden ayrılanlardan tam kesenek alınır hükmü  olduğu için yazılmalı.
</t>
        </r>
      </text>
    </comment>
    <comment ref="C10" authorId="0" shapeId="0" xr:uid="{00000000-0006-0000-0300-000003000000}">
      <text>
        <r>
          <rPr>
            <b/>
            <sz val="9"/>
            <color indexed="81"/>
            <rFont val="Tahoma"/>
            <family val="2"/>
            <charset val="162"/>
          </rPr>
          <t xml:space="preserve">ISUBU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F32" authorId="0" shapeId="0" xr:uid="{00000000-0006-0000-0300-000004000000}">
      <text>
        <r>
          <rPr>
            <b/>
            <sz val="9"/>
            <color indexed="81"/>
            <rFont val="Tahoma"/>
            <family val="2"/>
            <charset val="162"/>
          </rPr>
          <t>ISUBU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t>
        </r>
      </text>
    </comment>
    <comment ref="F33" authorId="0" shapeId="0" xr:uid="{00000000-0006-0000-0300-000005000000}">
      <text>
        <r>
          <rPr>
            <b/>
            <sz val="9"/>
            <color indexed="81"/>
            <rFont val="Tahoma"/>
            <family val="2"/>
            <charset val="162"/>
          </rPr>
          <t>ISUBU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F34" authorId="0" shapeId="0" xr:uid="{00000000-0006-0000-0300-000006000000}">
      <text>
        <r>
          <rPr>
            <b/>
            <sz val="9"/>
            <color indexed="81"/>
            <rFont val="Tahoma"/>
            <family val="2"/>
            <charset val="162"/>
          </rPr>
          <t>ISUBU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C43" authorId="0" shapeId="0" xr:uid="{00000000-0006-0000-0300-000007000000}">
      <text>
        <r>
          <rPr>
            <b/>
            <sz val="9"/>
            <color indexed="81"/>
            <rFont val="Tahoma"/>
            <family val="2"/>
            <charset val="162"/>
          </rPr>
          <t>ISUBU Strateji Geliştirme Daire Başkanlığı:</t>
        </r>
        <r>
          <rPr>
            <sz val="9"/>
            <color indexed="81"/>
            <rFont val="Tahoma"/>
            <family val="2"/>
            <charset val="162"/>
          </rPr>
          <t xml:space="preserve">
Hakediş toplamı Bordrodaki hakediş toplamı ile aynı olmalıdır.
</t>
        </r>
        <r>
          <rPr>
            <b/>
            <sz val="9"/>
            <color indexed="81"/>
            <rFont val="Tahoma"/>
            <family val="2"/>
            <charset val="162"/>
          </rPr>
          <t xml:space="preserve">
</t>
        </r>
      </text>
    </comment>
    <comment ref="C46" authorId="0" shapeId="0" xr:uid="{00000000-0006-0000-0300-000008000000}">
      <text>
        <r>
          <rPr>
            <b/>
            <sz val="9"/>
            <color indexed="81"/>
            <rFont val="Tahoma"/>
            <family val="2"/>
            <charset val="162"/>
          </rPr>
          <t xml:space="preserve">
ISUBU Strateji Geliştirme Daire Başkanlığı:</t>
        </r>
        <r>
          <rPr>
            <sz val="9"/>
            <color indexed="81"/>
            <rFont val="Tahoma"/>
            <family val="2"/>
            <charset val="162"/>
          </rPr>
          <t xml:space="preserve">
Gelir Vergisi Kısmına Bordrodaki Gelir Vergisi Kes. Tutarı yazılacak(Asgari Geçim i. Hariç)
</t>
        </r>
      </text>
    </comment>
    <comment ref="F48" authorId="0" shapeId="0" xr:uid="{00000000-0006-0000-0300-000009000000}">
      <text>
        <r>
          <rPr>
            <b/>
            <sz val="9"/>
            <color indexed="81"/>
            <rFont val="Tahoma"/>
            <family val="2"/>
            <charset val="162"/>
          </rPr>
          <t>ISUBU Strateji Geliştirme Daire Başkanlığı</t>
        </r>
        <r>
          <rPr>
            <sz val="9"/>
            <color indexed="81"/>
            <rFont val="Tahoma"/>
            <family val="2"/>
            <charset val="162"/>
          </rPr>
          <t xml:space="preserve">
Sgk 'dan iade alınması gereken primler için: ''Sigorta Primleri Genel Müdürlüğü-İşveren Prim Daire Başkanlığına'' Yazı yazılacak. 
-Yazıda prim iadesi istenirken Borçlandırma tablosu Fark kısmındaki rakamlar istenecektir.
-Ücretsiz izne ayrılanların Genel Sağlık Sigortası ödemesi devam edeceğinden %7,5 ve %5 'lik kısımların iadesi istenmeyecek.</t>
        </r>
      </text>
    </comment>
    <comment ref="D57" authorId="0" shapeId="0" xr:uid="{00000000-0006-0000-0300-00000A000000}">
      <text>
        <r>
          <rPr>
            <b/>
            <sz val="9"/>
            <color indexed="81"/>
            <rFont val="Tahoma"/>
            <family val="2"/>
            <charset val="162"/>
          </rPr>
          <t xml:space="preserve">ISUBU Strateji Geliştirme Daire Başkanlığı:
</t>
        </r>
        <r>
          <rPr>
            <sz val="9"/>
            <color indexed="81"/>
            <rFont val="Tahoma"/>
            <family val="2"/>
            <charset val="162"/>
          </rPr>
          <t>İlgili personelin kıdem yılı esas alınacak olup kıdem yılı 5 yıldan az olanlarla 10 yıldan çok olanların Emekli Keseneği –Devlete ait olan %20- kişinin borcuna eklenmez. Hizmet yılı 5 yılla 10 yıl arasında olanların borcuna %20 ‘lik (Devlete ait olan) kısım eklenir.</t>
        </r>
      </text>
    </comment>
    <comment ref="C63" authorId="0" shapeId="0" xr:uid="{00000000-0006-0000-0300-00000B000000}">
      <text>
        <r>
          <rPr>
            <b/>
            <sz val="9"/>
            <color indexed="81"/>
            <rFont val="Tahoma"/>
            <family val="2"/>
            <charset val="162"/>
          </rPr>
          <t>ISUBU 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F7" authorId="0" shapeId="0" xr:uid="{00000000-0006-0000-0400-000001000000}">
      <text>
        <r>
          <rPr>
            <b/>
            <sz val="9"/>
            <color indexed="81"/>
            <rFont val="Tahoma"/>
            <family val="2"/>
            <charset val="162"/>
          </rPr>
          <t>ISUBU Geliştirme Daire Başkanlığı:</t>
        </r>
        <r>
          <rPr>
            <sz val="9"/>
            <color indexed="81"/>
            <rFont val="Tahoma"/>
            <family val="2"/>
            <charset val="162"/>
          </rPr>
          <t xml:space="preserve">
5 yılla 10 yıl arası  hizmeti olanlar  5434 sayılı kanun gereği aybaşından sonra vazifeden ayrılanlardan tam kesenek alınır hükmü  olduğu için yazılmalı.
</t>
        </r>
      </text>
    </comment>
    <comment ref="D10" authorId="0" shapeId="0" xr:uid="{00000000-0006-0000-0400-000002000000}">
      <text>
        <r>
          <rPr>
            <b/>
            <sz val="9"/>
            <color indexed="81"/>
            <rFont val="Tahoma"/>
            <family val="2"/>
            <charset val="162"/>
          </rPr>
          <t xml:space="preserve">ISUBU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H32" authorId="0" shapeId="0" xr:uid="{00000000-0006-0000-0400-000003000000}">
      <text>
        <r>
          <rPr>
            <b/>
            <sz val="9"/>
            <color indexed="81"/>
            <rFont val="Tahoma"/>
            <family val="2"/>
            <charset val="162"/>
          </rPr>
          <t>ISUBU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t>
        </r>
      </text>
    </comment>
    <comment ref="H33" authorId="0" shapeId="0" xr:uid="{00000000-0006-0000-0400-000004000000}">
      <text>
        <r>
          <rPr>
            <b/>
            <sz val="9"/>
            <color indexed="81"/>
            <rFont val="Tahoma"/>
            <family val="2"/>
            <charset val="162"/>
          </rPr>
          <t>ISUBU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H34" authorId="0" shapeId="0" xr:uid="{00000000-0006-0000-0400-000005000000}">
      <text>
        <r>
          <rPr>
            <b/>
            <sz val="9"/>
            <color indexed="81"/>
            <rFont val="Tahoma"/>
            <family val="2"/>
            <charset val="162"/>
          </rPr>
          <t>ISUBU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D47" authorId="0" shapeId="0" xr:uid="{00000000-0006-0000-0400-000006000000}">
      <text>
        <r>
          <rPr>
            <b/>
            <sz val="9"/>
            <color indexed="81"/>
            <rFont val="Tahoma"/>
            <family val="2"/>
            <charset val="162"/>
          </rPr>
          <t>ISUBU Strateji Geliştirme Daire Başkanlığı:</t>
        </r>
        <r>
          <rPr>
            <sz val="9"/>
            <color indexed="81"/>
            <rFont val="Tahoma"/>
            <family val="2"/>
            <charset val="162"/>
          </rPr>
          <t xml:space="preserve">
Hakediş toplamı Bordrodaki hakediş toplamı ile aynı olmalıdır.
</t>
        </r>
        <r>
          <rPr>
            <b/>
            <sz val="9"/>
            <color indexed="81"/>
            <rFont val="Tahoma"/>
            <family val="2"/>
            <charset val="162"/>
          </rPr>
          <t xml:space="preserve">
</t>
        </r>
      </text>
    </comment>
    <comment ref="D50" authorId="0" shapeId="0" xr:uid="{00000000-0006-0000-0400-000007000000}">
      <text>
        <r>
          <rPr>
            <b/>
            <sz val="9"/>
            <color indexed="81"/>
            <rFont val="Tahoma"/>
            <family val="2"/>
            <charset val="162"/>
          </rPr>
          <t xml:space="preserve">
ISUBU Strateji Geliştirme Daire Başkanlığı:</t>
        </r>
        <r>
          <rPr>
            <sz val="9"/>
            <color indexed="81"/>
            <rFont val="Tahoma"/>
            <family val="2"/>
            <charset val="162"/>
          </rPr>
          <t xml:space="preserve">
Gelir Vergisi Kısmına Bordrodaki Gelir Vergisi Kes. Tutarı yazılacak(Asgari Geçim i. Hariç)
</t>
        </r>
      </text>
    </comment>
    <comment ref="D60" authorId="0" shapeId="0" xr:uid="{00000000-0006-0000-0400-000008000000}">
      <text>
        <r>
          <rPr>
            <b/>
            <sz val="9"/>
            <color indexed="81"/>
            <rFont val="Tahoma"/>
            <family val="2"/>
            <charset val="162"/>
          </rPr>
          <t>ISUBU 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3" authorId="0" shapeId="0" xr:uid="{00000000-0006-0000-0500-000001000000}">
      <text>
        <r>
          <rPr>
            <b/>
            <sz val="9"/>
            <color indexed="81"/>
            <rFont val="Tahoma"/>
            <family val="2"/>
            <charset val="162"/>
          </rPr>
          <t>ISUBU Strateji Geliştirme Daire Başkanlığı</t>
        </r>
        <r>
          <rPr>
            <sz val="9"/>
            <color indexed="81"/>
            <rFont val="Tahoma"/>
            <family val="2"/>
            <charset val="162"/>
          </rPr>
          <t xml:space="preserve">
Kadrosunun Olduğu Birim Yazılacak</t>
        </r>
      </text>
    </comment>
    <comment ref="E7" authorId="0" shapeId="0" xr:uid="{00000000-0006-0000-0500-000002000000}">
      <text>
        <r>
          <rPr>
            <b/>
            <sz val="9"/>
            <color indexed="81"/>
            <rFont val="Tahoma"/>
            <family val="2"/>
            <charset val="162"/>
          </rPr>
          <t>ISUBU  Str. Geliştirme Daire Başkanlığı:</t>
        </r>
        <r>
          <rPr>
            <sz val="9"/>
            <color indexed="81"/>
            <rFont val="Tahoma"/>
            <family val="2"/>
            <charset val="162"/>
          </rPr>
          <t xml:space="preserve">
5 yılla 10 yıl arası  hizmeti olanlar  5434 sayılı kanun gereği aybaşından sonra vazifeden ayrılanlardan tam kesenek alınır hükmü  olduğu için yazılmalı.
</t>
        </r>
      </text>
    </comment>
    <comment ref="C10" authorId="0" shapeId="0" xr:uid="{00000000-0006-0000-0500-000003000000}">
      <text>
        <r>
          <rPr>
            <b/>
            <sz val="9"/>
            <color indexed="81"/>
            <rFont val="Tahoma"/>
            <family val="2"/>
            <charset val="162"/>
          </rPr>
          <t xml:space="preserve">ISUBU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G32" authorId="0" shapeId="0" xr:uid="{00000000-0006-0000-0500-000004000000}">
      <text>
        <r>
          <rPr>
            <b/>
            <sz val="9"/>
            <color indexed="81"/>
            <rFont val="Tahoma"/>
            <family val="2"/>
            <charset val="162"/>
          </rPr>
          <t>ISUBU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t>
        </r>
      </text>
    </comment>
    <comment ref="G33" authorId="0" shapeId="0" xr:uid="{00000000-0006-0000-0500-000005000000}">
      <text>
        <r>
          <rPr>
            <b/>
            <sz val="9"/>
            <color indexed="81"/>
            <rFont val="Tahoma"/>
            <family val="2"/>
            <charset val="162"/>
          </rPr>
          <t>ISUBU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G34" authorId="0" shapeId="0" xr:uid="{00000000-0006-0000-0500-000006000000}">
      <text>
        <r>
          <rPr>
            <b/>
            <sz val="9"/>
            <color indexed="81"/>
            <rFont val="Tahoma"/>
            <family val="2"/>
            <charset val="162"/>
          </rPr>
          <t>ISUBU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C43" authorId="0" shapeId="0" xr:uid="{00000000-0006-0000-0500-000007000000}">
      <text>
        <r>
          <rPr>
            <b/>
            <sz val="9"/>
            <color indexed="81"/>
            <rFont val="Tahoma"/>
            <family val="2"/>
            <charset val="162"/>
          </rPr>
          <t>ISUBU Strateji Geliştirme Daire Başkanlığı:</t>
        </r>
        <r>
          <rPr>
            <sz val="9"/>
            <color indexed="81"/>
            <rFont val="Tahoma"/>
            <family val="2"/>
            <charset val="162"/>
          </rPr>
          <t xml:space="preserve">
Hakediş toplamı Bordrodaki hakediş toplamı ile aynı olmalıdır.
</t>
        </r>
        <r>
          <rPr>
            <b/>
            <sz val="9"/>
            <color indexed="81"/>
            <rFont val="Tahoma"/>
            <family val="2"/>
            <charset val="162"/>
          </rPr>
          <t xml:space="preserve">
</t>
        </r>
      </text>
    </comment>
    <comment ref="C46" authorId="0" shapeId="0" xr:uid="{00000000-0006-0000-0500-000008000000}">
      <text>
        <r>
          <rPr>
            <b/>
            <sz val="9"/>
            <color indexed="81"/>
            <rFont val="Tahoma"/>
            <family val="2"/>
            <charset val="162"/>
          </rPr>
          <t xml:space="preserve">
ISUBU Strateji Geliştirme Daire Başkanlığı:</t>
        </r>
        <r>
          <rPr>
            <sz val="9"/>
            <color indexed="81"/>
            <rFont val="Tahoma"/>
            <family val="2"/>
            <charset val="162"/>
          </rPr>
          <t xml:space="preserve">
Gelir Vergisi Kısmına Bordrodaki Gelir Vergisi Kes. Tutarı yazılacak(Asgari Geçim i. Hariç)
</t>
        </r>
      </text>
    </comment>
    <comment ref="G48" authorId="0" shapeId="0" xr:uid="{00000000-0006-0000-0500-000009000000}">
      <text>
        <r>
          <rPr>
            <b/>
            <sz val="9"/>
            <color indexed="81"/>
            <rFont val="Tahoma"/>
            <family val="2"/>
            <charset val="162"/>
          </rPr>
          <t>ISUBU Strateji Geliştirme Daire Başkanlığı</t>
        </r>
        <r>
          <rPr>
            <sz val="9"/>
            <color indexed="81"/>
            <rFont val="Tahoma"/>
            <family val="2"/>
            <charset val="162"/>
          </rPr>
          <t xml:space="preserve">
Sgk 'dan iade alınması gereken primler için: ''Sigorta Primleri Genel Müdürlüğü-İşveren Prim Daire Başkanlığına'' Yazı yazılacak. 
-Yazıda prim iadesi istenirken Borçlandırma tablosu Fark kısmındaki rakamlar istenecektir.
-Ücretsiz izne ayrılanların Genel Sağlık Sigortası ödemesi devam edeceğinden %7,5 ve %5 'lik kısımların iadesi istenmeyecek.</t>
        </r>
      </text>
    </comment>
    <comment ref="D57" authorId="0" shapeId="0" xr:uid="{00000000-0006-0000-0500-00000A000000}">
      <text>
        <r>
          <rPr>
            <b/>
            <sz val="9"/>
            <color indexed="81"/>
            <rFont val="Tahoma"/>
            <family val="2"/>
            <charset val="162"/>
          </rPr>
          <t xml:space="preserve">ISUBU Strateji Geliştirme Daire Başkanlığı:
</t>
        </r>
        <r>
          <rPr>
            <sz val="9"/>
            <color indexed="81"/>
            <rFont val="Tahoma"/>
            <family val="2"/>
            <charset val="162"/>
          </rPr>
          <t>İlgili personelin kıdem yılı esas alınacak olup kıdem yılı 5 yıldan az olanlarla 10 yıldan çok olanların Emekli Keseneği –Devlete ait olan %20- kişinin borcuna eklenmez. Hizmet yılı 5 yılla 10 yıl arasında olanların borcuna %20 ‘lik (Devlete ait olan) kısım eklenir.</t>
        </r>
      </text>
    </comment>
    <comment ref="C63" authorId="0" shapeId="0" xr:uid="{00000000-0006-0000-0500-00000B000000}">
      <text>
        <r>
          <rPr>
            <b/>
            <sz val="9"/>
            <color indexed="81"/>
            <rFont val="Tahoma"/>
            <family val="2"/>
            <charset val="162"/>
          </rPr>
          <t>ISUBU 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<sst xmlns="http://schemas.openxmlformats.org/spreadsheetml/2006/main" count="542" uniqueCount="119">
  <si>
    <t>ISPARTA UYGULAMALI BİLİMLER ÜNİVERSİTESİ</t>
  </si>
  <si>
    <t>………………………………………………………</t>
  </si>
  <si>
    <t xml:space="preserve">      YERSİZ VE FAZLA ÖDENEN AYLIKLARDAN DOĞAN KİŞİLERDEN ALACAKLARI HESAPLAMA CETVELİ -- 5510 ÖNCESİ ÜCRETSİZ İZİN </t>
  </si>
  <si>
    <t>Tahakkuk Birimi</t>
  </si>
  <si>
    <t>Borcun sebebi</t>
  </si>
  <si>
    <t>ÜCRETSİZ İZİN</t>
  </si>
  <si>
    <t>Borçlunun Adı Soyadı</t>
  </si>
  <si>
    <t>Hizmet Süresi</t>
  </si>
  <si>
    <t>Ücretsiz izne çıktığı gün (mesai bitimi)
 çalışmış olarak sayılıyor</t>
  </si>
  <si>
    <t>Emekli Sicil Nosu</t>
  </si>
  <si>
    <t>Ücretsiz İzne Ayrılma Tarihi</t>
  </si>
  <si>
    <t>TC Kimlik No</t>
  </si>
  <si>
    <t xml:space="preserve">Ünvanı </t>
  </si>
  <si>
    <t xml:space="preserve">Ödenen Gün </t>
  </si>
  <si>
    <t>Çalıştığı Gün Sayısı</t>
  </si>
  <si>
    <t>Borcun Miktarı</t>
  </si>
  <si>
    <t>Alacaklı              Banka Hesap İsmi</t>
  </si>
  <si>
    <t>Isparta Uygulamalı Bilimler Üniversitesi Strateji Geliştirme Daire Başkanlığı</t>
  </si>
  <si>
    <t>Borçlu Adres / Tel</t>
  </si>
  <si>
    <t>(A) Kısmına ait olduğu aydaki bordroda yazan tutarlar aynen girilecektir.</t>
  </si>
  <si>
    <t>Banka Şube - IBAN No</t>
  </si>
  <si>
    <t>Halkbankası Sdü Şubesi</t>
  </si>
  <si>
    <t>Kurum Sicil No</t>
  </si>
  <si>
    <t>TR640001200133900004000001</t>
  </si>
  <si>
    <t xml:space="preserve">TABLO 1 : AYLIK VE YAN ÖDEMELER </t>
  </si>
  <si>
    <t>AYLIK                               UNSURLARI</t>
  </si>
  <si>
    <t>BORDRODA YAZAN TUTARLAR TAHAKKUK                              ETTİRİLEN (A)</t>
  </si>
  <si>
    <t>ÇALIŞTIĞI GÜN(Tahakkuk Ettirilmesi Gereken) (B)</t>
  </si>
  <si>
    <t>FARK (C)</t>
  </si>
  <si>
    <t>Aylık</t>
  </si>
  <si>
    <t>Taban Aylığı</t>
  </si>
  <si>
    <t>Kıdem Aylığı</t>
  </si>
  <si>
    <t>Ek Gösterge</t>
  </si>
  <si>
    <t>Özel Hizmet Tazminatı</t>
  </si>
  <si>
    <t>Yüksek Öğretim Tazm.</t>
  </si>
  <si>
    <t>Akademik Teşvik Ödeneği</t>
  </si>
  <si>
    <t>Makam Tazminatı</t>
  </si>
  <si>
    <t>Dil Tazminatı</t>
  </si>
  <si>
    <t>Yan Ödeme</t>
  </si>
  <si>
    <t>Görev Tazminatı</t>
  </si>
  <si>
    <t>İdari Görev Ödeneği</t>
  </si>
  <si>
    <t>Ek ödeme (666 KHK)</t>
  </si>
  <si>
    <t>Eğitim Öğretim Ödeneği</t>
  </si>
  <si>
    <t xml:space="preserve">Aile ve Çocuk Yardımı </t>
  </si>
  <si>
    <t>Sendika Toplu Söz. Primi</t>
  </si>
  <si>
    <t>Geliştirme Ödeneği (*)</t>
  </si>
  <si>
    <t>Üniversite Ödeneği</t>
  </si>
  <si>
    <t>TOPLAM</t>
  </si>
  <si>
    <t xml:space="preserve">TABLO 2 : KESİNTİ YAPILAN KATKI PAYLARI </t>
  </si>
  <si>
    <t>FİİLEN ÖDENEN             (A)</t>
  </si>
  <si>
    <t>HAK EDİLEN (B)</t>
  </si>
  <si>
    <t>FARK ( C)</t>
  </si>
  <si>
    <t>Emekli Kes.MY. Dev. %20</t>
  </si>
  <si>
    <t>Sağlık Sig Pir.Dev..% 12</t>
  </si>
  <si>
    <t>Hakediş Toplamı</t>
  </si>
  <si>
    <t xml:space="preserve">TABLO 3 : YASAL KESİNTİLER </t>
  </si>
  <si>
    <t>FİİLEN KESİLEN             (A)</t>
  </si>
  <si>
    <t>KESİLMESİ GEREKEN (B)</t>
  </si>
  <si>
    <t>Gelir Vergisi</t>
  </si>
  <si>
    <t>Damga Vergisi</t>
  </si>
  <si>
    <t>Faiz Başlangıç Tarihi</t>
  </si>
  <si>
    <t>Ödeme  Günü</t>
  </si>
  <si>
    <t>Faiz Tutarı</t>
  </si>
  <si>
    <t>Ödenecek Faiz Tutarı</t>
  </si>
  <si>
    <t>140 Nolu Hesaba Alınacak Tutar</t>
  </si>
  <si>
    <t>KİŞİDEN ALINACAK TUTAR</t>
  </si>
  <si>
    <t>STRATEJİ GELİŞTİRME DAİRE BAŞKANLIĞINA</t>
  </si>
  <si>
    <t xml:space="preserve">      Üniversitemiz Personel Daire Başkanlığında Şube Müdürü olarak görev yapmaktayken, ........nedeniyle ........................................................' na ait çıkarılan ..... günlük maaş borç tablosu ve personel bilgileri  tabloda gösterilmiştir.                                                                   </t>
  </si>
  <si>
    <t xml:space="preserve">                   Söz konusu fazladan ödenen maaşın ilgili adına borç kaydedilerek ilgiliden tahsil edilmesini …. ederim.</t>
  </si>
  <si>
    <t xml:space="preserve"> Düzenleyen</t>
  </si>
  <si>
    <t>Gerçekleştirme Görevlisi</t>
  </si>
  <si>
    <t>HARCAMA YETKİLİSİ</t>
  </si>
  <si>
    <t>Harcama Yetkilisi</t>
  </si>
  <si>
    <t>Uygun Görüşle Arz Ederim</t>
  </si>
  <si>
    <t>UYGUNDUR</t>
  </si>
  <si>
    <t>Adı ve Soyadı    :</t>
  </si>
  <si>
    <t>Ünvanı                :</t>
  </si>
  <si>
    <t>İmza                    :</t>
  </si>
  <si>
    <t>Tarih                   :</t>
  </si>
  <si>
    <t xml:space="preserve">      YERSİZ VE FAZLA ÖDENEN AYLIKLARDAN DOĞAN KİŞİLERDEN ALACAKLARI HESAPLAMA CETVELİ -- 5510 ÖNCESİ AÇIĞA ALINMA   </t>
  </si>
  <si>
    <t>AÇIĞA ALINMA 2/3</t>
  </si>
  <si>
    <t>İlişik Kesilme Tarihi</t>
  </si>
  <si>
    <t xml:space="preserve">Isparta Uygulamalı Bilimler Üniversitesi Strateji Geliştirme Daire Başkanlığı </t>
  </si>
  <si>
    <t xml:space="preserve">Halkbank Sdü Şube </t>
  </si>
  <si>
    <t>BORDRODA YAZAN TUTARLAR TAHAKKUK                             ETTİRİLEN (A)</t>
  </si>
  <si>
    <t>Temsil/Görev Tazminatı</t>
  </si>
  <si>
    <t xml:space="preserve">      Üniversitemiz ...................... olarak görev yapmaktayken, ........nedeniyle ........................................................' na ait çıkarılan ..... günlük maaş borç tablosu ve personel bilgileri  tabloda gösterilmiştir.                                                                   </t>
  </si>
  <si>
    <t xml:space="preserve">                   Söz konusu fazladan ödenen maaşın ilgili adına borç kaydedilerek ilgiliden tahsil edilmesini ……. ederim.</t>
  </si>
  <si>
    <t xml:space="preserve">      YERSİZ VE FAZLA ÖDENEN AYLIKLARDAN DOĞAN KİŞİLERDEN ALACAKLARI HESAPLAMA CETVELİ -- 5510 SONRASI AÇIĞA ALINMA   </t>
  </si>
  <si>
    <t>Kamu görevinden atıldığı gün
 çalışmış olarak sayılıyor</t>
  </si>
  <si>
    <t>Isparta Uygulamalı Bilimler  Üniversitesi Strateji Geliştirme Daire Başkanlığı</t>
  </si>
  <si>
    <t>BORDRODA YAZAN TUTARLAR TAHAKKUK                           ETTİRİLEN (A)</t>
  </si>
  <si>
    <t>Emekli Kes.MY. Dev. %11</t>
  </si>
  <si>
    <t>Sağlık Sig Pir.Dev. % 7,5</t>
  </si>
  <si>
    <t>Emekli Kes.MY. Kişi %9+Emekli Kes. MY Devlet.%11 ( SGK 'dan geri istenecek)</t>
  </si>
  <si>
    <t>Emekli Kes.MY. Kişi %9</t>
  </si>
  <si>
    <t>Sağlık Sig. Pir. Kişi.%5</t>
  </si>
  <si>
    <t>Emekli Kes. MY Devlet.%11</t>
  </si>
  <si>
    <t>Sağlık Sig. Pir.Dev.%7,5</t>
  </si>
  <si>
    <t>Çalıştığı gün sayısı değiştirilmeyecek.(tam maaş aldığı aylar için)</t>
  </si>
  <si>
    <t>Em.Kes./Malül. Yaşlı (D)%20</t>
  </si>
  <si>
    <t>Sağlık Sigorta Pir.(Dev)%12</t>
  </si>
  <si>
    <t>Em.Kes./Malül. Yaşlı (Kişi)</t>
  </si>
  <si>
    <t>Sağlık Sig Pir.Kişi</t>
  </si>
  <si>
    <t>KİŞİYE ÖDENECEK TUTAR</t>
  </si>
  <si>
    <t>Em.Kes./Malül. Yaşlı (D)%11</t>
  </si>
  <si>
    <t>Sağlık Sigorta Pir.Dev)%7,5</t>
  </si>
  <si>
    <t>Sağlık Sigorta Pir(Dev)%7,5</t>
  </si>
  <si>
    <t>Em.Kes./Malül. Yaşlı(Kişi)%9</t>
  </si>
  <si>
    <t>Sağlık Sig Pir.Kişi %5</t>
  </si>
  <si>
    <t>ISPARTA UYGULAMALI BİLİMLER ÜNİVERSİTESİ REKTÖRLÜĞÜ</t>
  </si>
  <si>
    <t xml:space="preserve">      YERSİZ VE FAZLA ÖDENEN AYLIKLARDAN DOĞAN KİŞİLERDEN ALACAKLARI HESAPLAMA CETVELİ -- 5510 ÖNCESİ AÇIĞA ALINIP GERİYE DÖNEN   </t>
  </si>
  <si>
    <t>.…/…./20</t>
  </si>
  <si>
    <t>ISUBU Strateji Geliştirme Daire Başkanlığı</t>
  </si>
  <si>
    <t>Halkbank SDU Şubesi</t>
  </si>
  <si>
    <t>Halkbank SDÜ Şubesi</t>
  </si>
  <si>
    <t xml:space="preserve">      YERSİZ VE FAZLA ÖDENEN AYLIKLARDAN DOĞAN KİŞİLERDEN ALACAKLARI HESAPLAMA CETVELİ -- 5510 SONRASI ÜCRETSİZ İZİN </t>
  </si>
  <si>
    <t xml:space="preserve">Alacaklı              </t>
  </si>
  <si>
    <t>Banka Hesap İsmi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</si>
</sst>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000"/>
    <numFmt numFmtId="166" formatCode="#,##0.00\ &quot;₺&quot;"/>
    <numFmt numFmtId="167" formatCode="[$-41F]d\ mmm\ yyyy;@"/>
  </numFmts>
  <fonts count="33">
    <font>
      <sz val="11"/>
      <color theme="1"/>
      <name val="Calibri"/>
      <family val="2"/>
      <scheme val="minor"/>
    </font>
    <font>
      <sz val="20"/>
      <name val="Calibri"/>
      <family val="2"/>
      <charset val="162"/>
      <scheme val="minor"/>
    </font>
    <font>
      <b/>
      <sz val="10"/>
      <name val="Arial"/>
      <family val="2"/>
      <charset val="162"/>
    </font>
    <font>
      <b/>
      <sz val="12"/>
      <name val="Calibri"/>
      <family val="2"/>
      <charset val="162"/>
      <scheme val="minor"/>
    </font>
    <font>
      <sz val="10"/>
      <name val="Calibri"/>
      <family val="2"/>
      <charset val="162"/>
      <scheme val="minor"/>
    </font>
    <font>
      <b/>
      <sz val="9"/>
      <name val="Courier New Tur"/>
      <charset val="162"/>
    </font>
    <font>
      <b/>
      <sz val="10"/>
      <name val="Courier New Tur"/>
      <family val="3"/>
      <charset val="162"/>
    </font>
    <font>
      <b/>
      <sz val="9"/>
      <name val="Courier New"/>
      <family val="3"/>
    </font>
    <font>
      <b/>
      <sz val="10"/>
      <name val="Courier New"/>
      <family val="3"/>
    </font>
    <font>
      <b/>
      <sz val="11"/>
      <name val="Courier New Tur"/>
      <charset val="162"/>
    </font>
    <font>
      <b/>
      <sz val="9"/>
      <name val="Courier New Tur"/>
      <family val="3"/>
      <charset val="162"/>
    </font>
    <font>
      <b/>
      <sz val="10"/>
      <name val="Courier New Tur"/>
      <charset val="162"/>
    </font>
    <font>
      <b/>
      <sz val="10"/>
      <color indexed="8"/>
      <name val="Courier New"/>
      <family val="3"/>
      <charset val="162"/>
    </font>
    <font>
      <b/>
      <sz val="10"/>
      <name val="Courier New"/>
      <family val="3"/>
      <charset val="162"/>
    </font>
    <font>
      <b/>
      <sz val="9.5"/>
      <name val="Courier New Tur"/>
      <family val="3"/>
      <charset val="162"/>
    </font>
    <font>
      <b/>
      <sz val="10.5"/>
      <name val="Courier New Tur"/>
      <family val="3"/>
      <charset val="162"/>
    </font>
    <font>
      <sz val="10"/>
      <name val="Arial"/>
      <family val="2"/>
      <charset val="162"/>
    </font>
    <font>
      <b/>
      <sz val="13"/>
      <name val="Courier New Tur"/>
      <family val="3"/>
      <charset val="162"/>
    </font>
    <font>
      <sz val="10"/>
      <name val="Times New Roman"/>
      <family val="1"/>
      <charset val="162"/>
    </font>
    <font>
      <b/>
      <sz val="11"/>
      <name val="Courier New Tur"/>
      <family val="3"/>
      <charset val="162"/>
    </font>
    <font>
      <b/>
      <sz val="11"/>
      <name val="CG Times"/>
      <family val="1"/>
    </font>
    <font>
      <b/>
      <sz val="12"/>
      <name val="Courier New Tur"/>
      <family val="3"/>
      <charset val="162"/>
    </font>
    <font>
      <b/>
      <sz val="10.5"/>
      <name val="CG Times"/>
      <family val="1"/>
    </font>
    <font>
      <b/>
      <i/>
      <sz val="10.5"/>
      <name val="Courier New Tur"/>
      <charset val="162"/>
    </font>
    <font>
      <b/>
      <sz val="12"/>
      <name val="Courier New Tur"/>
      <charset val="162"/>
    </font>
    <font>
      <b/>
      <sz val="12"/>
      <name val="Arial"/>
      <family val="2"/>
      <charset val="162"/>
    </font>
    <font>
      <b/>
      <sz val="13"/>
      <name val="Calibri"/>
      <family val="2"/>
      <charset val="162"/>
    </font>
    <font>
      <b/>
      <sz val="13"/>
      <name val="Calibri"/>
      <family val="2"/>
      <charset val="162"/>
      <scheme val="minor"/>
    </font>
    <font>
      <b/>
      <sz val="10.5"/>
      <name val="Calibri"/>
      <family val="2"/>
      <charset val="162"/>
      <scheme val="minor"/>
    </font>
    <font>
      <sz val="13"/>
      <name val="Calibri"/>
      <family val="2"/>
      <charset val="162"/>
      <scheme val="minor"/>
    </font>
    <font>
      <b/>
      <sz val="10"/>
      <name val="Calibri"/>
      <family val="2"/>
      <charset val="162"/>
      <scheme val="minor"/>
    </font>
    <font>
      <b/>
      <sz val="9"/>
      <color indexed="81"/>
      <name val="Tahoma"/>
      <family val="2"/>
      <charset val="162"/>
    </font>
    <font>
      <sz val="9"/>
      <color indexed="81"/>
      <name val="Tahoma"/>
      <family val="2"/>
      <charset val="162"/>
    </font>
  </fonts>
  <fills count="10">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5050"/>
        <bgColor indexed="64"/>
      </patternFill>
    </fill>
    <fill>
      <patternFill patternType="solid">
        <fgColor rgb="FFFF0000"/>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28">
    <xf numFmtId="0" fontId="0" fillId="0" borderId="0" xfId="0"/>
    <xf numFmtId="0" fontId="0" fillId="0" borderId="0" xfId="0" applyProtection="1">
      <protection locked="0"/>
    </xf>
    <xf numFmtId="0" fontId="0" fillId="0" borderId="0" xfId="0" applyProtection="1"/>
    <xf numFmtId="0" fontId="0" fillId="0" borderId="0" xfId="0" applyBorder="1" applyProtection="1">
      <protection locked="0"/>
    </xf>
    <xf numFmtId="0" fontId="0" fillId="0" borderId="1" xfId="0" applyBorder="1" applyProtection="1">
      <protection locked="0"/>
    </xf>
    <xf numFmtId="0" fontId="0" fillId="0" borderId="5" xfId="0" applyBorder="1" applyProtection="1">
      <protection locked="0"/>
    </xf>
    <xf numFmtId="0" fontId="4" fillId="0" borderId="7" xfId="0" applyFont="1" applyBorder="1" applyProtection="1">
      <protection locked="0"/>
    </xf>
    <xf numFmtId="0" fontId="0" fillId="0" borderId="8" xfId="0" applyBorder="1" applyProtection="1">
      <protection locked="0"/>
    </xf>
    <xf numFmtId="0" fontId="0" fillId="0" borderId="10" xfId="0" applyBorder="1" applyProtection="1">
      <protection locked="0"/>
    </xf>
    <xf numFmtId="0" fontId="0" fillId="0" borderId="7" xfId="0" applyBorder="1" applyProtection="1">
      <protection locked="0"/>
    </xf>
    <xf numFmtId="0" fontId="0" fillId="0" borderId="12" xfId="0" applyBorder="1" applyProtection="1">
      <protection locked="0"/>
    </xf>
    <xf numFmtId="0" fontId="6" fillId="0" borderId="4" xfId="0" applyFont="1" applyBorder="1" applyAlignment="1" applyProtection="1">
      <alignment vertical="center"/>
    </xf>
    <xf numFmtId="0" fontId="7" fillId="0" borderId="4" xfId="0" applyFont="1" applyBorder="1" applyAlignment="1" applyProtection="1">
      <alignment horizontal="left" vertical="center"/>
      <protection locked="0"/>
    </xf>
    <xf numFmtId="0" fontId="6" fillId="0" borderId="4" xfId="0" applyFont="1" applyBorder="1" applyAlignment="1" applyProtection="1">
      <alignment horizontal="left" vertical="center"/>
    </xf>
    <xf numFmtId="0" fontId="0" fillId="0" borderId="16" xfId="0" applyBorder="1" applyProtection="1">
      <protection locked="0"/>
    </xf>
    <xf numFmtId="0" fontId="8" fillId="0" borderId="4" xfId="0" applyFont="1" applyBorder="1" applyAlignment="1" applyProtection="1">
      <alignment horizontal="left" vertical="center"/>
      <protection locked="0"/>
    </xf>
    <xf numFmtId="0" fontId="10" fillId="0" borderId="4" xfId="0" applyFont="1" applyBorder="1" applyAlignment="1" applyProtection="1">
      <alignment horizontal="left" vertical="center"/>
    </xf>
    <xf numFmtId="165" fontId="8" fillId="0" borderId="4" xfId="0" applyNumberFormat="1" applyFont="1" applyBorder="1" applyAlignment="1" applyProtection="1">
      <alignment horizontal="left" vertical="center"/>
      <protection locked="0"/>
    </xf>
    <xf numFmtId="0" fontId="11" fillId="0" borderId="4" xfId="0" applyFont="1" applyBorder="1" applyAlignment="1" applyProtection="1">
      <alignment vertical="center"/>
    </xf>
    <xf numFmtId="0" fontId="12" fillId="3" borderId="13" xfId="0" applyFont="1" applyFill="1" applyBorder="1" applyAlignment="1" applyProtection="1">
      <alignment horizontal="center" vertical="center"/>
      <protection locked="0"/>
    </xf>
    <xf numFmtId="166" fontId="13" fillId="4" borderId="13" xfId="0" applyNumberFormat="1" applyFont="1" applyFill="1" applyBorder="1" applyAlignment="1" applyProtection="1">
      <alignment horizontal="center" vertical="center"/>
    </xf>
    <xf numFmtId="0" fontId="6" fillId="0" borderId="13" xfId="0" applyFont="1" applyBorder="1" applyAlignment="1" applyProtection="1">
      <alignment horizontal="center" vertical="center"/>
      <protection locked="0"/>
    </xf>
    <xf numFmtId="0" fontId="15" fillId="0" borderId="4"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5" fillId="0" borderId="13" xfId="0" applyFont="1" applyBorder="1" applyAlignment="1" applyProtection="1">
      <alignment vertical="center" wrapText="1"/>
    </xf>
    <xf numFmtId="0" fontId="15" fillId="0" borderId="15" xfId="0" applyFont="1" applyBorder="1" applyAlignment="1" applyProtection="1">
      <alignment horizontal="center" vertical="center" wrapText="1"/>
    </xf>
    <xf numFmtId="0" fontId="15" fillId="0" borderId="4" xfId="0" applyFont="1" applyBorder="1" applyAlignment="1" applyProtection="1">
      <alignment horizontal="left" vertical="center"/>
      <protection locked="0"/>
    </xf>
    <xf numFmtId="4" fontId="15" fillId="0" borderId="13" xfId="0" applyNumberFormat="1" applyFont="1" applyBorder="1" applyAlignment="1" applyProtection="1">
      <alignment vertical="center"/>
      <protection locked="0"/>
    </xf>
    <xf numFmtId="4" fontId="15" fillId="0" borderId="13" xfId="0" applyNumberFormat="1" applyFont="1" applyBorder="1" applyAlignment="1" applyProtection="1">
      <alignment horizontal="right" vertical="center"/>
    </xf>
    <xf numFmtId="4" fontId="15" fillId="0" borderId="4" xfId="0" applyNumberFormat="1" applyFont="1" applyBorder="1" applyAlignment="1" applyProtection="1">
      <alignment vertical="center"/>
    </xf>
    <xf numFmtId="0" fontId="16" fillId="0" borderId="0" xfId="0" applyFont="1" applyProtection="1">
      <protection locked="0"/>
    </xf>
    <xf numFmtId="0" fontId="15" fillId="0" borderId="4" xfId="0" applyFont="1" applyBorder="1" applyAlignment="1" applyProtection="1">
      <alignment vertical="center"/>
      <protection locked="0"/>
    </xf>
    <xf numFmtId="0" fontId="6" fillId="0" borderId="4" xfId="0" applyFont="1" applyBorder="1" applyAlignment="1" applyProtection="1">
      <alignment vertical="center"/>
      <protection locked="0"/>
    </xf>
    <xf numFmtId="4" fontId="0" fillId="0" borderId="0" xfId="0" applyNumberFormat="1" applyProtection="1">
      <protection locked="0"/>
    </xf>
    <xf numFmtId="4" fontId="15" fillId="3" borderId="4" xfId="0" applyNumberFormat="1" applyFont="1" applyFill="1" applyBorder="1" applyAlignment="1" applyProtection="1">
      <alignment vertical="center"/>
    </xf>
    <xf numFmtId="4" fontId="15" fillId="5" borderId="4" xfId="0" applyNumberFormat="1" applyFont="1" applyFill="1" applyBorder="1" applyAlignment="1" applyProtection="1">
      <alignment vertical="center"/>
    </xf>
    <xf numFmtId="4" fontId="15" fillId="6" borderId="4" xfId="0" applyNumberFormat="1" applyFont="1" applyFill="1" applyBorder="1" applyAlignment="1" applyProtection="1">
      <alignment vertical="center"/>
    </xf>
    <xf numFmtId="0" fontId="17" fillId="0" borderId="4" xfId="0" applyFont="1" applyBorder="1" applyAlignment="1" applyProtection="1">
      <alignment horizontal="right" vertical="center"/>
      <protection locked="0"/>
    </xf>
    <xf numFmtId="166" fontId="17" fillId="6" borderId="13" xfId="0" applyNumberFormat="1" applyFont="1" applyFill="1" applyBorder="1" applyAlignment="1" applyProtection="1">
      <alignment vertical="center"/>
      <protection locked="0"/>
    </xf>
    <xf numFmtId="166" fontId="17" fillId="6" borderId="13" xfId="0" applyNumberFormat="1" applyFont="1" applyFill="1" applyBorder="1" applyAlignment="1" applyProtection="1">
      <alignment horizontal="center" vertical="center"/>
    </xf>
    <xf numFmtId="166" fontId="17" fillId="2" borderId="4" xfId="0" applyNumberFormat="1" applyFont="1" applyFill="1" applyBorder="1" applyAlignment="1" applyProtection="1">
      <alignment vertical="center"/>
    </xf>
    <xf numFmtId="0" fontId="18" fillId="0" borderId="0" xfId="0" applyFont="1" applyBorder="1" applyProtection="1">
      <protection locked="0"/>
    </xf>
    <xf numFmtId="0" fontId="15" fillId="0" borderId="4" xfId="0" applyFont="1" applyBorder="1" applyAlignment="1" applyProtection="1">
      <alignment horizontal="center" vertical="center"/>
    </xf>
    <xf numFmtId="0" fontId="15" fillId="0" borderId="4" xfId="0" applyFont="1" applyBorder="1" applyAlignment="1" applyProtection="1">
      <alignment vertical="center"/>
    </xf>
    <xf numFmtId="0" fontId="19" fillId="0" borderId="4" xfId="0" applyFont="1" applyBorder="1" applyAlignment="1" applyProtection="1">
      <alignment horizontal="right" vertical="center"/>
    </xf>
    <xf numFmtId="4" fontId="19" fillId="0" borderId="13" xfId="0" applyNumberFormat="1" applyFont="1" applyBorder="1" applyAlignment="1" applyProtection="1">
      <alignment vertical="center"/>
      <protection locked="0"/>
    </xf>
    <xf numFmtId="166" fontId="19" fillId="0" borderId="4" xfId="0" applyNumberFormat="1" applyFont="1" applyBorder="1" applyAlignment="1" applyProtection="1">
      <alignment vertical="center"/>
    </xf>
    <xf numFmtId="0" fontId="19" fillId="0" borderId="4" xfId="0" applyFont="1" applyBorder="1" applyAlignment="1" applyProtection="1">
      <alignment vertical="center"/>
    </xf>
    <xf numFmtId="0" fontId="20" fillId="0" borderId="4" xfId="0" applyFont="1" applyBorder="1" applyAlignment="1" applyProtection="1">
      <alignment vertical="center"/>
    </xf>
    <xf numFmtId="166" fontId="19" fillId="2" borderId="4" xfId="0" applyNumberFormat="1" applyFont="1" applyFill="1" applyBorder="1" applyAlignment="1" applyProtection="1">
      <alignment vertical="center"/>
    </xf>
    <xf numFmtId="0" fontId="21" fillId="0" borderId="4" xfId="0" applyFont="1" applyBorder="1" applyAlignment="1" applyProtection="1">
      <alignment horizontal="right" vertical="center"/>
    </xf>
    <xf numFmtId="166" fontId="15" fillId="5" borderId="4" xfId="0" applyNumberFormat="1" applyFont="1" applyFill="1" applyBorder="1" applyAlignment="1" applyProtection="1">
      <alignment vertical="center"/>
    </xf>
    <xf numFmtId="4" fontId="15" fillId="0" borderId="0" xfId="0" applyNumberFormat="1" applyFont="1" applyBorder="1" applyAlignment="1" applyProtection="1">
      <alignment vertical="center"/>
      <protection locked="0"/>
    </xf>
    <xf numFmtId="0" fontId="15"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15" fillId="0" borderId="13" xfId="0" applyFont="1" applyBorder="1" applyAlignment="1" applyProtection="1">
      <alignment horizontal="center" vertical="center" wrapText="1"/>
    </xf>
    <xf numFmtId="4" fontId="15" fillId="6" borderId="13" xfId="0" applyNumberFormat="1" applyFont="1" applyFill="1" applyBorder="1" applyAlignment="1" applyProtection="1">
      <alignment vertical="center"/>
      <protection locked="0"/>
    </xf>
    <xf numFmtId="4" fontId="15" fillId="0" borderId="13" xfId="0" applyNumberFormat="1" applyFont="1" applyBorder="1" applyAlignment="1" applyProtection="1">
      <alignment vertical="center"/>
    </xf>
    <xf numFmtId="0" fontId="15" fillId="0" borderId="15" xfId="0" applyFont="1" applyBorder="1" applyAlignment="1" applyProtection="1">
      <alignment vertical="center"/>
    </xf>
    <xf numFmtId="0" fontId="15" fillId="0" borderId="13" xfId="0" applyFont="1" applyBorder="1" applyAlignment="1" applyProtection="1">
      <alignment vertical="center"/>
    </xf>
    <xf numFmtId="0" fontId="15" fillId="0" borderId="17" xfId="0" applyFont="1" applyBorder="1" applyAlignment="1" applyProtection="1">
      <alignment horizontal="right" vertical="center"/>
    </xf>
    <xf numFmtId="166" fontId="15" fillId="0" borderId="13" xfId="0" applyNumberFormat="1" applyFont="1" applyBorder="1" applyAlignment="1" applyProtection="1">
      <alignment vertical="center"/>
    </xf>
    <xf numFmtId="0" fontId="15" fillId="0" borderId="20" xfId="0" applyFont="1" applyBorder="1" applyAlignment="1" applyProtection="1">
      <alignment vertical="center"/>
      <protection locked="0"/>
    </xf>
    <xf numFmtId="49" fontId="22" fillId="0" borderId="18" xfId="0" applyNumberFormat="1" applyFont="1" applyBorder="1" applyAlignment="1" applyProtection="1">
      <alignment horizontal="center" vertical="center"/>
      <protection locked="0"/>
    </xf>
    <xf numFmtId="166" fontId="15" fillId="2" borderId="4" xfId="0" applyNumberFormat="1" applyFont="1" applyFill="1" applyBorder="1" applyAlignment="1" applyProtection="1">
      <alignment vertical="center"/>
      <protection locked="0"/>
    </xf>
    <xf numFmtId="0" fontId="15" fillId="0" borderId="0" xfId="0" applyFont="1" applyBorder="1" applyAlignment="1" applyProtection="1">
      <alignment vertical="center"/>
    </xf>
    <xf numFmtId="49" fontId="22" fillId="0" borderId="0" xfId="0" applyNumberFormat="1" applyFont="1" applyBorder="1" applyAlignment="1" applyProtection="1">
      <alignment horizontal="center" vertical="center"/>
    </xf>
    <xf numFmtId="4" fontId="15" fillId="0" borderId="0" xfId="0" applyNumberFormat="1" applyFont="1" applyBorder="1" applyAlignment="1" applyProtection="1">
      <alignment vertical="center"/>
    </xf>
    <xf numFmtId="0" fontId="21" fillId="6" borderId="4" xfId="0" applyFont="1" applyFill="1" applyBorder="1" applyAlignment="1" applyProtection="1">
      <alignment vertical="center"/>
    </xf>
    <xf numFmtId="0" fontId="24" fillId="2" borderId="13" xfId="0" applyFont="1" applyFill="1" applyBorder="1" applyAlignment="1" applyProtection="1">
      <alignment horizontal="right" vertical="center"/>
    </xf>
    <xf numFmtId="0" fontId="21" fillId="2" borderId="4"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4" fontId="24" fillId="2" borderId="4" xfId="0" applyNumberFormat="1" applyFont="1" applyFill="1" applyBorder="1" applyAlignment="1" applyProtection="1">
      <alignment horizontal="center" vertical="center"/>
    </xf>
    <xf numFmtId="0" fontId="24" fillId="7" borderId="4" xfId="0" applyFont="1" applyFill="1" applyBorder="1" applyAlignment="1" applyProtection="1">
      <alignment vertical="center"/>
    </xf>
    <xf numFmtId="167" fontId="21" fillId="6" borderId="13" xfId="0" applyNumberFormat="1" applyFont="1" applyFill="1" applyBorder="1" applyAlignment="1" applyProtection="1">
      <alignment horizontal="center" vertical="center"/>
      <protection locked="0"/>
    </xf>
    <xf numFmtId="167" fontId="21" fillId="6" borderId="4" xfId="0" applyNumberFormat="1" applyFont="1" applyFill="1" applyBorder="1" applyAlignment="1" applyProtection="1">
      <alignment horizontal="center" vertical="center"/>
      <protection locked="0"/>
    </xf>
    <xf numFmtId="167" fontId="25" fillId="6" borderId="4" xfId="0" applyNumberFormat="1" applyFont="1" applyFill="1" applyBorder="1" applyAlignment="1" applyProtection="1">
      <alignment horizontal="center" vertical="center"/>
      <protection locked="0"/>
    </xf>
    <xf numFmtId="166" fontId="21" fillId="7" borderId="4" xfId="0" applyNumberFormat="1" applyFont="1" applyFill="1" applyBorder="1" applyAlignment="1" applyProtection="1">
      <alignment horizontal="center" vertical="center"/>
      <protection locked="0"/>
    </xf>
    <xf numFmtId="166" fontId="17" fillId="8" borderId="4"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center" vertical="center"/>
    </xf>
    <xf numFmtId="166" fontId="17" fillId="5" borderId="18" xfId="0" applyNumberFormat="1" applyFont="1" applyFill="1" applyBorder="1" applyAlignment="1" applyProtection="1">
      <alignment vertical="center"/>
    </xf>
    <xf numFmtId="0" fontId="15" fillId="0" borderId="22" xfId="0" applyFont="1" applyBorder="1" applyAlignment="1" applyProtection="1">
      <alignment vertical="center"/>
    </xf>
    <xf numFmtId="4" fontId="0" fillId="0" borderId="16" xfId="0" applyNumberFormat="1" applyBorder="1" applyProtection="1">
      <protection locked="0"/>
    </xf>
    <xf numFmtId="0" fontId="26" fillId="6" borderId="26" xfId="0" applyFont="1" applyFill="1" applyBorder="1" applyAlignment="1" applyProtection="1">
      <alignment horizontal="right" vertical="center"/>
      <protection locked="0"/>
    </xf>
    <xf numFmtId="0" fontId="26" fillId="6" borderId="0" xfId="0" applyFont="1" applyFill="1" applyBorder="1" applyAlignment="1" applyProtection="1">
      <alignment horizontal="right" vertical="center"/>
      <protection locked="0"/>
    </xf>
    <xf numFmtId="166" fontId="17" fillId="6" borderId="15" xfId="0" applyNumberFormat="1" applyFont="1" applyFill="1" applyBorder="1" applyAlignment="1" applyProtection="1">
      <alignment vertical="center"/>
      <protection locked="0"/>
    </xf>
    <xf numFmtId="0" fontId="0" fillId="0" borderId="27" xfId="0" applyBorder="1" applyProtection="1">
      <protection locked="0"/>
    </xf>
    <xf numFmtId="0" fontId="29" fillId="0" borderId="28" xfId="0" applyFont="1" applyBorder="1" applyAlignment="1" applyProtection="1">
      <alignment vertical="center"/>
    </xf>
    <xf numFmtId="0" fontId="30" fillId="3" borderId="29" xfId="0" applyFont="1" applyFill="1" applyBorder="1" applyAlignment="1" applyProtection="1">
      <alignment horizontal="center" vertical="center"/>
    </xf>
    <xf numFmtId="0" fontId="30" fillId="3" borderId="30" xfId="0" applyFont="1" applyFill="1" applyBorder="1" applyAlignment="1" applyProtection="1">
      <alignment horizontal="center" vertical="center"/>
    </xf>
    <xf numFmtId="0" fontId="30" fillId="3" borderId="1" xfId="0" applyFont="1" applyFill="1" applyBorder="1" applyAlignment="1" applyProtection="1">
      <alignment horizontal="center" vertical="center"/>
    </xf>
    <xf numFmtId="0" fontId="30" fillId="3" borderId="31" xfId="0" applyFont="1" applyFill="1" applyBorder="1" applyAlignment="1" applyProtection="1">
      <alignment horizontal="center" vertical="center"/>
    </xf>
    <xf numFmtId="0" fontId="29" fillId="0" borderId="27" xfId="0" applyFont="1" applyBorder="1" applyAlignment="1" applyProtection="1">
      <alignment vertical="center"/>
    </xf>
    <xf numFmtId="0" fontId="4" fillId="0" borderId="0" xfId="0" applyFont="1" applyBorder="1" applyAlignment="1" applyProtection="1">
      <alignment horizontal="center"/>
    </xf>
    <xf numFmtId="0" fontId="4" fillId="0" borderId="5" xfId="0" applyFont="1" applyBorder="1" applyAlignment="1" applyProtection="1">
      <alignment horizontal="center"/>
    </xf>
    <xf numFmtId="0" fontId="4" fillId="0" borderId="28" xfId="0" applyFont="1" applyBorder="1" applyAlignment="1" applyProtection="1">
      <alignment horizontal="center"/>
    </xf>
    <xf numFmtId="0" fontId="27" fillId="0" borderId="27" xfId="0" applyFont="1" applyBorder="1" applyAlignment="1" applyProtection="1">
      <alignment horizontal="left"/>
    </xf>
    <xf numFmtId="0" fontId="4" fillId="0" borderId="0"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27" xfId="0" applyFont="1" applyBorder="1" applyAlignment="1" applyProtection="1">
      <protection locked="0"/>
    </xf>
    <xf numFmtId="0" fontId="4" fillId="0" borderId="27" xfId="0" applyFont="1" applyBorder="1" applyAlignment="1" applyProtection="1">
      <alignment horizontal="center"/>
      <protection locked="0"/>
    </xf>
    <xf numFmtId="0" fontId="27" fillId="0" borderId="32" xfId="0" applyFont="1" applyBorder="1" applyAlignment="1" applyProtection="1">
      <alignment horizontal="left"/>
      <protection locked="0"/>
    </xf>
    <xf numFmtId="164" fontId="4" fillId="0" borderId="9" xfId="0" applyNumberFormat="1" applyFont="1" applyBorder="1" applyAlignment="1" applyProtection="1">
      <alignment horizontal="center"/>
      <protection locked="0"/>
    </xf>
    <xf numFmtId="164" fontId="4" fillId="0" borderId="8" xfId="0" applyNumberFormat="1" applyFont="1" applyBorder="1" applyAlignment="1" applyProtection="1">
      <protection locked="0"/>
    </xf>
    <xf numFmtId="164" fontId="4" fillId="0" borderId="32" xfId="0" applyNumberFormat="1" applyFont="1" applyBorder="1" applyAlignment="1" applyProtection="1">
      <alignment horizontal="center" vertical="center"/>
      <protection locked="0"/>
    </xf>
    <xf numFmtId="0" fontId="0" fillId="0" borderId="9" xfId="0" applyBorder="1" applyProtection="1">
      <protection locked="0"/>
    </xf>
    <xf numFmtId="0" fontId="12" fillId="3" borderId="13" xfId="0" applyFont="1" applyFill="1" applyBorder="1" applyAlignment="1" applyProtection="1">
      <alignment horizontal="center" vertical="center"/>
    </xf>
    <xf numFmtId="0" fontId="17" fillId="0" borderId="4" xfId="0" applyFont="1" applyBorder="1" applyAlignment="1" applyProtection="1">
      <alignment horizontal="right" vertical="center"/>
    </xf>
    <xf numFmtId="166" fontId="17" fillId="6" borderId="13" xfId="0" applyNumberFormat="1" applyFont="1" applyFill="1" applyBorder="1" applyAlignment="1" applyProtection="1">
      <alignment vertical="center"/>
    </xf>
    <xf numFmtId="4" fontId="15" fillId="0" borderId="4" xfId="0" applyNumberFormat="1" applyFont="1" applyBorder="1" applyAlignment="1" applyProtection="1">
      <alignment vertical="center"/>
      <protection locked="0"/>
    </xf>
    <xf numFmtId="0" fontId="19" fillId="0" borderId="4" xfId="0" applyFont="1" applyBorder="1" applyAlignment="1" applyProtection="1">
      <alignment vertical="center"/>
      <protection locked="0"/>
    </xf>
    <xf numFmtId="0" fontId="20" fillId="0" borderId="4" xfId="0" applyFont="1" applyBorder="1" applyAlignment="1" applyProtection="1">
      <alignment vertical="center"/>
      <protection locked="0"/>
    </xf>
    <xf numFmtId="0" fontId="15" fillId="0" borderId="15" xfId="0" applyFont="1" applyBorder="1" applyAlignment="1" applyProtection="1">
      <alignment vertical="center"/>
      <protection locked="0"/>
    </xf>
    <xf numFmtId="0" fontId="15" fillId="0" borderId="13" xfId="0" applyFont="1" applyBorder="1" applyAlignment="1" applyProtection="1">
      <alignment vertical="center"/>
      <protection locked="0"/>
    </xf>
    <xf numFmtId="0" fontId="15" fillId="0" borderId="17" xfId="0" applyFont="1" applyBorder="1" applyAlignment="1" applyProtection="1">
      <alignment horizontal="right" vertical="center"/>
      <protection locked="0"/>
    </xf>
    <xf numFmtId="166" fontId="15" fillId="0" borderId="13" xfId="0" applyNumberFormat="1" applyFont="1" applyBorder="1" applyAlignment="1" applyProtection="1">
      <alignment vertical="center"/>
      <protection locked="0"/>
    </xf>
    <xf numFmtId="166" fontId="15" fillId="2" borderId="4" xfId="0" applyNumberFormat="1" applyFont="1" applyFill="1" applyBorder="1" applyAlignment="1" applyProtection="1">
      <alignment vertical="center"/>
    </xf>
    <xf numFmtId="0" fontId="15" fillId="0" borderId="0" xfId="0" applyFont="1" applyBorder="1" applyAlignment="1" applyProtection="1">
      <alignment horizontal="right" vertical="center"/>
    </xf>
    <xf numFmtId="166" fontId="15" fillId="0" borderId="0" xfId="0" applyNumberFormat="1" applyFont="1" applyBorder="1" applyAlignment="1" applyProtection="1">
      <alignment vertical="center"/>
    </xf>
    <xf numFmtId="166" fontId="15" fillId="6" borderId="0" xfId="0" applyNumberFormat="1" applyFont="1" applyFill="1" applyBorder="1" applyAlignment="1" applyProtection="1">
      <alignment vertical="center"/>
    </xf>
    <xf numFmtId="0" fontId="10" fillId="2" borderId="13" xfId="0" applyFont="1" applyFill="1" applyBorder="1" applyAlignment="1" applyProtection="1">
      <alignment horizontal="right" vertical="center"/>
    </xf>
    <xf numFmtId="166" fontId="17" fillId="8" borderId="4" xfId="0" applyNumberFormat="1" applyFont="1" applyFill="1" applyBorder="1" applyAlignment="1" applyProtection="1">
      <alignment vertical="center"/>
      <protection locked="0"/>
    </xf>
    <xf numFmtId="166" fontId="17" fillId="2" borderId="4" xfId="0" applyNumberFormat="1" applyFont="1" applyFill="1" applyBorder="1" applyAlignment="1" applyProtection="1">
      <alignment vertical="center"/>
      <protection locked="0"/>
    </xf>
    <xf numFmtId="0" fontId="30" fillId="3" borderId="30"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27" fillId="0" borderId="32" xfId="0" applyFont="1" applyBorder="1" applyAlignment="1" applyProtection="1">
      <alignment horizontal="left"/>
    </xf>
    <xf numFmtId="4" fontId="19" fillId="0" borderId="13" xfId="0" applyNumberFormat="1" applyFont="1" applyBorder="1" applyAlignment="1" applyProtection="1">
      <alignment vertical="center"/>
    </xf>
    <xf numFmtId="0" fontId="6" fillId="0" borderId="4" xfId="0" applyFont="1" applyBorder="1" applyAlignment="1" applyProtection="1">
      <alignment vertical="center" wrapText="1"/>
    </xf>
    <xf numFmtId="4" fontId="15" fillId="9" borderId="4" xfId="0" applyNumberFormat="1" applyFont="1" applyFill="1" applyBorder="1" applyAlignment="1" applyProtection="1">
      <alignment vertical="center"/>
    </xf>
    <xf numFmtId="0" fontId="15" fillId="0" borderId="20" xfId="0" applyFont="1" applyBorder="1" applyAlignment="1" applyProtection="1">
      <alignment vertical="center"/>
    </xf>
    <xf numFmtId="0" fontId="16" fillId="0" borderId="0" xfId="0" applyFont="1" applyProtection="1"/>
    <xf numFmtId="0" fontId="6" fillId="9" borderId="4" xfId="0" applyFont="1" applyFill="1" applyBorder="1" applyAlignment="1" applyProtection="1">
      <alignment vertical="center"/>
      <protection locked="0"/>
    </xf>
    <xf numFmtId="4" fontId="15" fillId="9" borderId="13" xfId="0" applyNumberFormat="1" applyFont="1" applyFill="1" applyBorder="1" applyAlignment="1" applyProtection="1">
      <alignment vertical="center"/>
      <protection locked="0"/>
    </xf>
    <xf numFmtId="4" fontId="15" fillId="9" borderId="13" xfId="0" applyNumberFormat="1" applyFont="1" applyFill="1" applyBorder="1" applyAlignment="1" applyProtection="1">
      <alignment horizontal="right" vertical="center"/>
    </xf>
    <xf numFmtId="0" fontId="18" fillId="0" borderId="0" xfId="0" applyFont="1" applyProtection="1">
      <protection locked="0"/>
    </xf>
    <xf numFmtId="4" fontId="15" fillId="0" borderId="4" xfId="0" applyNumberFormat="1" applyFont="1" applyBorder="1" applyAlignment="1" applyProtection="1">
      <alignment horizontal="center" vertical="center"/>
    </xf>
    <xf numFmtId="0" fontId="10" fillId="0" borderId="4" xfId="0" applyFont="1" applyBorder="1" applyAlignment="1" applyProtection="1">
      <alignment vertical="center"/>
    </xf>
    <xf numFmtId="0" fontId="2" fillId="6" borderId="0" xfId="0" applyFont="1" applyFill="1" applyBorder="1" applyAlignment="1" applyProtection="1">
      <alignment wrapText="1"/>
    </xf>
    <xf numFmtId="0" fontId="0" fillId="0" borderId="2" xfId="0" applyBorder="1" applyProtection="1">
      <protection locked="0"/>
    </xf>
    <xf numFmtId="0" fontId="0" fillId="0" borderId="6" xfId="0" applyBorder="1" applyProtection="1">
      <protection locked="0"/>
    </xf>
    <xf numFmtId="0" fontId="0" fillId="0" borderId="0" xfId="0" applyBorder="1"/>
    <xf numFmtId="0" fontId="16" fillId="0" borderId="0" xfId="0" applyFont="1" applyBorder="1" applyAlignment="1" applyProtection="1"/>
    <xf numFmtId="0" fontId="22" fillId="0" borderId="0" xfId="0" applyFont="1" applyBorder="1" applyAlignment="1" applyProtection="1">
      <alignment vertical="center"/>
    </xf>
    <xf numFmtId="49" fontId="22" fillId="0" borderId="18" xfId="0" applyNumberFormat="1" applyFont="1" applyBorder="1" applyAlignment="1" applyProtection="1">
      <alignment horizontal="center" vertical="center"/>
    </xf>
    <xf numFmtId="166" fontId="15" fillId="0" borderId="0" xfId="0" applyNumberFormat="1" applyFont="1" applyBorder="1" applyAlignment="1" applyProtection="1">
      <alignment vertical="center"/>
      <protection locked="0"/>
    </xf>
    <xf numFmtId="0" fontId="21" fillId="6" borderId="4" xfId="0" applyFont="1" applyFill="1" applyBorder="1" applyAlignment="1" applyProtection="1">
      <alignment vertical="center"/>
      <protection locked="0"/>
    </xf>
    <xf numFmtId="0" fontId="6" fillId="0" borderId="17" xfId="0" applyFont="1" applyBorder="1" applyAlignment="1" applyProtection="1">
      <alignment vertical="center"/>
    </xf>
    <xf numFmtId="0" fontId="6" fillId="0" borderId="21" xfId="0" applyFont="1" applyBorder="1" applyAlignment="1" applyProtection="1">
      <alignment vertical="center"/>
    </xf>
    <xf numFmtId="0" fontId="0" fillId="0" borderId="0" xfId="0" applyFill="1" applyBorder="1" applyProtection="1">
      <protection locked="0"/>
    </xf>
    <xf numFmtId="0" fontId="2" fillId="0" borderId="0" xfId="0" applyFont="1" applyFill="1" applyBorder="1" applyAlignment="1" applyProtection="1">
      <alignment wrapText="1"/>
      <protection locked="0"/>
    </xf>
    <xf numFmtId="0" fontId="9" fillId="3" borderId="13" xfId="0" applyFont="1" applyFill="1" applyBorder="1" applyAlignment="1" applyProtection="1">
      <alignment horizontal="center"/>
      <protection locked="0"/>
    </xf>
    <xf numFmtId="0" fontId="9" fillId="3" borderId="14" xfId="0" applyFont="1" applyFill="1" applyBorder="1" applyAlignment="1" applyProtection="1">
      <alignment horizontal="center"/>
      <protection locked="0"/>
    </xf>
    <xf numFmtId="0" fontId="9" fillId="3" borderId="15"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3"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xf>
    <xf numFmtId="0" fontId="0" fillId="0" borderId="11" xfId="0" applyBorder="1" applyAlignment="1" applyProtection="1">
      <alignment horizontal="center" vertical="center"/>
      <protection locked="0"/>
    </xf>
    <xf numFmtId="0" fontId="6" fillId="0" borderId="13" xfId="0" applyFont="1" applyBorder="1" applyAlignment="1" applyProtection="1">
      <alignment horizontal="center"/>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15" fillId="0" borderId="0" xfId="0" applyFont="1" applyBorder="1" applyAlignment="1" applyProtection="1">
      <alignment horizontal="center" vertical="center"/>
    </xf>
    <xf numFmtId="164" fontId="6" fillId="0" borderId="4" xfId="0" applyNumberFormat="1" applyFont="1" applyBorder="1" applyAlignment="1" applyProtection="1">
      <alignment horizontal="center"/>
      <protection locked="0"/>
    </xf>
    <xf numFmtId="0" fontId="6" fillId="0" borderId="4" xfId="0" applyFont="1" applyBorder="1" applyAlignment="1" applyProtection="1">
      <alignment horizontal="center"/>
      <protection locked="0"/>
    </xf>
    <xf numFmtId="0" fontId="9" fillId="0" borderId="17"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6" fillId="0" borderId="18" xfId="0" applyFont="1" applyBorder="1" applyAlignment="1" applyProtection="1">
      <alignment horizontal="left" wrapText="1"/>
      <protection locked="0"/>
    </xf>
    <xf numFmtId="0" fontId="6" fillId="0" borderId="19" xfId="0" applyFont="1" applyBorder="1" applyAlignment="1" applyProtection="1">
      <alignment horizontal="left" wrapText="1"/>
      <protection locked="0"/>
    </xf>
    <xf numFmtId="0" fontId="6" fillId="0" borderId="20" xfId="0" applyFont="1" applyBorder="1" applyAlignment="1" applyProtection="1">
      <alignment horizontal="left" wrapText="1"/>
      <protection locked="0"/>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10" fillId="0" borderId="18"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6" fillId="0" borderId="17" xfId="0" applyFont="1" applyBorder="1" applyAlignment="1" applyProtection="1">
      <alignment horizontal="left" vertical="center"/>
    </xf>
    <xf numFmtId="0" fontId="6" fillId="0" borderId="21" xfId="0" applyFont="1" applyBorder="1" applyAlignment="1" applyProtection="1">
      <alignment horizontal="left" vertical="center"/>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0" xfId="0" applyFont="1" applyBorder="1" applyAlignment="1" applyProtection="1">
      <alignment horizontal="left" vertical="center"/>
    </xf>
    <xf numFmtId="0" fontId="6" fillId="0" borderId="4" xfId="0" applyFont="1" applyBorder="1" applyAlignment="1" applyProtection="1">
      <alignment horizontal="center" vertical="center" wrapText="1"/>
    </xf>
    <xf numFmtId="3" fontId="15" fillId="0" borderId="20" xfId="0" applyNumberFormat="1" applyFont="1" applyBorder="1" applyAlignment="1" applyProtection="1">
      <alignment vertical="center"/>
    </xf>
    <xf numFmtId="0" fontId="2" fillId="0" borderId="25" xfId="0" applyFont="1" applyBorder="1" applyAlignment="1" applyProtection="1">
      <alignment vertical="center"/>
    </xf>
    <xf numFmtId="0" fontId="2" fillId="0" borderId="24" xfId="0" applyFont="1" applyBorder="1" applyAlignment="1" applyProtection="1">
      <alignment vertical="center"/>
    </xf>
    <xf numFmtId="3" fontId="15" fillId="0" borderId="18" xfId="0" applyNumberFormat="1" applyFont="1" applyBorder="1" applyAlignment="1" applyProtection="1">
      <alignment vertical="center"/>
    </xf>
    <xf numFmtId="0" fontId="2" fillId="0" borderId="26" xfId="0" applyFont="1" applyBorder="1" applyAlignment="1" applyProtection="1">
      <alignment vertical="center"/>
    </xf>
    <xf numFmtId="0" fontId="2" fillId="0" borderId="22" xfId="0" applyFont="1" applyBorder="1" applyAlignment="1" applyProtection="1">
      <alignment vertical="center"/>
    </xf>
    <xf numFmtId="164" fontId="4" fillId="0" borderId="8" xfId="0" applyNumberFormat="1" applyFont="1" applyBorder="1" applyAlignment="1" applyProtection="1">
      <alignment horizontal="center"/>
      <protection locked="0"/>
    </xf>
    <xf numFmtId="0" fontId="4" fillId="0" borderId="9" xfId="0" applyFont="1" applyBorder="1" applyAlignment="1" applyProtection="1">
      <alignment horizontal="center"/>
      <protection locked="0"/>
    </xf>
    <xf numFmtId="0" fontId="15" fillId="0" borderId="0" xfId="0" applyFont="1" applyBorder="1" applyAlignment="1" applyProtection="1">
      <alignment horizontal="left" vertical="center"/>
    </xf>
    <xf numFmtId="0" fontId="23" fillId="0" borderId="0"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26" fillId="6" borderId="13" xfId="0" applyFont="1" applyFill="1" applyBorder="1" applyAlignment="1" applyProtection="1">
      <alignment horizontal="right" vertical="center"/>
    </xf>
    <xf numFmtId="0" fontId="2" fillId="0" borderId="14" xfId="0" applyFont="1" applyBorder="1" applyProtection="1"/>
    <xf numFmtId="0" fontId="2" fillId="0" borderId="15" xfId="0" applyFont="1" applyBorder="1" applyProtection="1"/>
    <xf numFmtId="0" fontId="27" fillId="6" borderId="13"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2" fontId="28" fillId="4" borderId="18" xfId="0" applyNumberFormat="1" applyFont="1" applyFill="1" applyBorder="1" applyAlignment="1" applyProtection="1">
      <alignment horizontal="center" wrapText="1"/>
      <protection locked="0"/>
    </xf>
    <xf numFmtId="0" fontId="4" fillId="0" borderId="19" xfId="0" applyFont="1" applyBorder="1" applyProtection="1">
      <protection locked="0"/>
    </xf>
    <xf numFmtId="0" fontId="4" fillId="0" borderId="20" xfId="0" applyFont="1" applyBorder="1" applyProtection="1">
      <protection locked="0"/>
    </xf>
    <xf numFmtId="0" fontId="28" fillId="0" borderId="26" xfId="0" applyFont="1" applyBorder="1" applyAlignment="1" applyProtection="1">
      <alignment vertical="top"/>
      <protection locked="0"/>
    </xf>
    <xf numFmtId="0" fontId="28" fillId="0" borderId="0" xfId="0" applyFont="1" applyAlignment="1" applyProtection="1">
      <alignment vertical="top"/>
      <protection locked="0"/>
    </xf>
    <xf numFmtId="0" fontId="28" fillId="0" borderId="25" xfId="0" applyFont="1" applyBorder="1" applyAlignment="1" applyProtection="1">
      <alignment vertical="top"/>
      <protection locked="0"/>
    </xf>
    <xf numFmtId="0" fontId="4" fillId="0" borderId="12" xfId="0" applyFont="1" applyBorder="1" applyAlignment="1" applyProtection="1">
      <protection locked="0"/>
    </xf>
    <xf numFmtId="0" fontId="4" fillId="0" borderId="0" xfId="0" applyFont="1" applyBorder="1" applyAlignment="1" applyProtection="1">
      <protection locked="0"/>
    </xf>
    <xf numFmtId="0" fontId="15" fillId="0" borderId="0" xfId="0" applyFont="1" applyBorder="1" applyAlignment="1" applyProtection="1">
      <alignment horizontal="center" vertical="center"/>
      <protection locked="0"/>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protection locked="0"/>
    </xf>
    <xf numFmtId="166" fontId="0" fillId="2" borderId="4" xfId="0" applyNumberFormat="1" applyFill="1" applyBorder="1" applyAlignment="1" applyProtection="1">
      <alignment vertical="center"/>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topLeftCell="A23" zoomScaleNormal="100" workbookViewId="0">
      <selection activeCell="B68" sqref="B68"/>
    </sheetView>
  </sheetViews>
  <sheetFormatPr defaultRowHeight="15"/>
  <cols>
    <col min="1" max="1" width="30.5703125" bestFit="1" customWidth="1"/>
    <col min="2" max="2" width="22.42578125" bestFit="1" customWidth="1"/>
    <col min="3" max="3" width="25.5703125" bestFit="1" customWidth="1"/>
    <col min="4" max="4" width="16.42578125" hidden="1" customWidth="1"/>
    <col min="5" max="5" width="17.140625" hidden="1" customWidth="1"/>
    <col min="6" max="6" width="41.28515625" customWidth="1"/>
  </cols>
  <sheetData>
    <row r="1" spans="1:7" ht="15.75" thickBot="1">
      <c r="A1" s="1"/>
      <c r="B1" s="1"/>
      <c r="C1" s="1"/>
      <c r="D1" s="1"/>
      <c r="E1" s="1"/>
      <c r="F1" s="1"/>
      <c r="G1" s="1"/>
    </row>
    <row r="2" spans="1:7" ht="27" thickBot="1">
      <c r="A2" s="153" t="s">
        <v>0</v>
      </c>
      <c r="B2" s="153"/>
      <c r="C2" s="153"/>
      <c r="D2" s="153"/>
      <c r="E2" s="153"/>
      <c r="F2" s="153"/>
      <c r="G2" s="154"/>
    </row>
    <row r="3" spans="1:7" ht="15.75">
      <c r="A3" s="155" t="s">
        <v>1</v>
      </c>
      <c r="B3" s="155"/>
      <c r="C3" s="155"/>
      <c r="D3" s="155"/>
      <c r="E3" s="155"/>
      <c r="F3" s="155"/>
      <c r="G3" s="6"/>
    </row>
    <row r="4" spans="1:7" ht="15.75" thickBot="1">
      <c r="A4" s="156" t="s">
        <v>79</v>
      </c>
      <c r="B4" s="156"/>
      <c r="C4" s="156"/>
      <c r="D4" s="156"/>
      <c r="E4" s="156"/>
      <c r="F4" s="156"/>
      <c r="G4" s="8"/>
    </row>
    <row r="5" spans="1:7">
      <c r="A5" s="157"/>
      <c r="B5" s="157"/>
      <c r="C5" s="157"/>
      <c r="D5" s="157"/>
      <c r="E5" s="157"/>
      <c r="F5" s="157"/>
      <c r="G5" s="9"/>
    </row>
    <row r="6" spans="1:7">
      <c r="A6" s="11" t="s">
        <v>3</v>
      </c>
      <c r="B6" s="12"/>
      <c r="C6" s="13" t="s">
        <v>4</v>
      </c>
      <c r="D6" s="158" t="s">
        <v>80</v>
      </c>
      <c r="E6" s="159"/>
      <c r="F6" s="160"/>
      <c r="G6" s="14"/>
    </row>
    <row r="7" spans="1:7" ht="15.75">
      <c r="A7" s="11" t="s">
        <v>6</v>
      </c>
      <c r="B7" s="15"/>
      <c r="C7" s="13" t="s">
        <v>7</v>
      </c>
      <c r="D7" s="150">
        <v>15</v>
      </c>
      <c r="E7" s="151"/>
      <c r="F7" s="152"/>
      <c r="G7" s="14"/>
    </row>
    <row r="8" spans="1:7">
      <c r="A8" s="11" t="s">
        <v>9</v>
      </c>
      <c r="B8" s="15"/>
      <c r="C8" s="13" t="s">
        <v>81</v>
      </c>
      <c r="D8" s="162"/>
      <c r="E8" s="162"/>
      <c r="F8" s="162"/>
      <c r="G8" s="14"/>
    </row>
    <row r="9" spans="1:7">
      <c r="A9" s="11" t="s">
        <v>11</v>
      </c>
      <c r="B9" s="17"/>
      <c r="C9" s="18" t="s">
        <v>12</v>
      </c>
      <c r="D9" s="163"/>
      <c r="E9" s="163"/>
      <c r="F9" s="163"/>
      <c r="G9" s="14"/>
    </row>
    <row r="10" spans="1:7" ht="14.25" customHeight="1">
      <c r="A10" s="11" t="s">
        <v>13</v>
      </c>
      <c r="B10" s="106">
        <v>30</v>
      </c>
      <c r="C10" s="11" t="s">
        <v>14</v>
      </c>
      <c r="D10" s="163">
        <v>10</v>
      </c>
      <c r="E10" s="163"/>
      <c r="F10" s="163"/>
      <c r="G10" s="14"/>
    </row>
    <row r="11" spans="1:7" ht="33" customHeight="1">
      <c r="A11" s="11" t="s">
        <v>15</v>
      </c>
      <c r="B11" s="20">
        <f>F54</f>
        <v>22.222222222222225</v>
      </c>
      <c r="C11" s="164" t="s">
        <v>16</v>
      </c>
      <c r="D11" s="166" t="s">
        <v>82</v>
      </c>
      <c r="E11" s="167"/>
      <c r="F11" s="168"/>
      <c r="G11" s="14"/>
    </row>
    <row r="12" spans="1:7">
      <c r="A12" s="164" t="s">
        <v>18</v>
      </c>
      <c r="B12" s="172"/>
      <c r="C12" s="165"/>
      <c r="D12" s="169"/>
      <c r="E12" s="170"/>
      <c r="F12" s="171"/>
      <c r="G12" s="14"/>
    </row>
    <row r="13" spans="1:7">
      <c r="A13" s="165"/>
      <c r="B13" s="173"/>
      <c r="C13" s="174" t="s">
        <v>20</v>
      </c>
      <c r="D13" s="176" t="s">
        <v>83</v>
      </c>
      <c r="E13" s="177"/>
      <c r="F13" s="178"/>
      <c r="G13" s="14"/>
    </row>
    <row r="14" spans="1:7">
      <c r="A14" s="11" t="s">
        <v>22</v>
      </c>
      <c r="B14" s="21"/>
      <c r="C14" s="175"/>
      <c r="D14" s="179" t="s">
        <v>23</v>
      </c>
      <c r="E14" s="180"/>
      <c r="F14" s="181"/>
      <c r="G14" s="14"/>
    </row>
    <row r="15" spans="1:7">
      <c r="A15" s="182"/>
      <c r="B15" s="182"/>
      <c r="C15" s="182"/>
      <c r="D15" s="182"/>
      <c r="E15" s="182"/>
      <c r="F15" s="182"/>
      <c r="G15" s="14"/>
    </row>
    <row r="16" spans="1:7">
      <c r="A16" s="183" t="s">
        <v>24</v>
      </c>
      <c r="B16" s="183"/>
      <c r="C16" s="183"/>
      <c r="D16" s="183"/>
      <c r="E16" s="183"/>
      <c r="F16" s="183"/>
      <c r="G16" s="14"/>
    </row>
    <row r="17" spans="1:7" ht="38.25">
      <c r="A17" s="22" t="s">
        <v>25</v>
      </c>
      <c r="B17" s="23" t="s">
        <v>84</v>
      </c>
      <c r="C17" s="184" t="s">
        <v>27</v>
      </c>
      <c r="D17" s="184"/>
      <c r="E17" s="24" t="s">
        <v>28</v>
      </c>
      <c r="F17" s="25" t="s">
        <v>28</v>
      </c>
      <c r="G17" s="14"/>
    </row>
    <row r="18" spans="1:7">
      <c r="A18" s="26" t="s">
        <v>29</v>
      </c>
      <c r="B18" s="27">
        <v>50</v>
      </c>
      <c r="C18" s="28">
        <f>(B18/3/B10)*D10</f>
        <v>5.5555555555555554</v>
      </c>
      <c r="D18" s="185"/>
      <c r="E18" s="188"/>
      <c r="F18" s="29">
        <f t="shared" ref="F18:F31" si="0">(B18/3-C18)</f>
        <v>11.111111111111112</v>
      </c>
      <c r="G18" s="14"/>
    </row>
    <row r="19" spans="1:7">
      <c r="A19" s="31" t="s">
        <v>30</v>
      </c>
      <c r="B19" s="27">
        <v>0</v>
      </c>
      <c r="C19" s="28">
        <f>(B19/3/B10)*D10</f>
        <v>0</v>
      </c>
      <c r="D19" s="186"/>
      <c r="E19" s="189"/>
      <c r="F19" s="29">
        <f t="shared" si="0"/>
        <v>0</v>
      </c>
      <c r="G19" s="14"/>
    </row>
    <row r="20" spans="1:7">
      <c r="A20" s="31" t="s">
        <v>31</v>
      </c>
      <c r="B20" s="27">
        <v>0</v>
      </c>
      <c r="C20" s="28">
        <f>(B20/3/B10)*D10</f>
        <v>0</v>
      </c>
      <c r="D20" s="186"/>
      <c r="E20" s="189"/>
      <c r="F20" s="29">
        <f t="shared" si="0"/>
        <v>0</v>
      </c>
      <c r="G20" s="14"/>
    </row>
    <row r="21" spans="1:7">
      <c r="A21" s="31" t="s">
        <v>32</v>
      </c>
      <c r="B21" s="27">
        <v>0</v>
      </c>
      <c r="C21" s="28">
        <f>(B21/3/B10)*D10</f>
        <v>0</v>
      </c>
      <c r="D21" s="186"/>
      <c r="E21" s="189"/>
      <c r="F21" s="29">
        <f t="shared" si="0"/>
        <v>0</v>
      </c>
      <c r="G21" s="14"/>
    </row>
    <row r="22" spans="1:7">
      <c r="A22" s="31" t="s">
        <v>33</v>
      </c>
      <c r="B22" s="27">
        <v>0</v>
      </c>
      <c r="C22" s="28">
        <f>(B22/3/B10)*D10</f>
        <v>0</v>
      </c>
      <c r="D22" s="186"/>
      <c r="E22" s="189"/>
      <c r="F22" s="29">
        <f t="shared" si="0"/>
        <v>0</v>
      </c>
      <c r="G22" s="14"/>
    </row>
    <row r="23" spans="1:7">
      <c r="A23" s="31" t="s">
        <v>34</v>
      </c>
      <c r="B23" s="27">
        <v>0</v>
      </c>
      <c r="C23" s="28">
        <f>(B23/3/B10)*D10</f>
        <v>0</v>
      </c>
      <c r="D23" s="186"/>
      <c r="E23" s="189"/>
      <c r="F23" s="29">
        <f t="shared" si="0"/>
        <v>0</v>
      </c>
      <c r="G23" s="14"/>
    </row>
    <row r="24" spans="1:7">
      <c r="A24" s="32" t="s">
        <v>35</v>
      </c>
      <c r="B24" s="27">
        <v>0</v>
      </c>
      <c r="C24" s="28">
        <f>(B24/3/B10)*D10</f>
        <v>0</v>
      </c>
      <c r="D24" s="186"/>
      <c r="E24" s="189"/>
      <c r="F24" s="29">
        <f t="shared" si="0"/>
        <v>0</v>
      </c>
      <c r="G24" s="14"/>
    </row>
    <row r="25" spans="1:7">
      <c r="A25" s="31" t="s">
        <v>36</v>
      </c>
      <c r="B25" s="27">
        <v>0</v>
      </c>
      <c r="C25" s="28">
        <f>(B25/3/B10)*D10</f>
        <v>0</v>
      </c>
      <c r="D25" s="186"/>
      <c r="E25" s="189"/>
      <c r="F25" s="29">
        <f t="shared" si="0"/>
        <v>0</v>
      </c>
      <c r="G25" s="14"/>
    </row>
    <row r="26" spans="1:7">
      <c r="A26" s="31" t="s">
        <v>37</v>
      </c>
      <c r="B26" s="27">
        <v>0</v>
      </c>
      <c r="C26" s="28">
        <f>(B26/3/B10)*D10</f>
        <v>0</v>
      </c>
      <c r="D26" s="186"/>
      <c r="E26" s="189"/>
      <c r="F26" s="29">
        <f t="shared" si="0"/>
        <v>0</v>
      </c>
      <c r="G26" s="14"/>
    </row>
    <row r="27" spans="1:7">
      <c r="A27" s="31" t="s">
        <v>38</v>
      </c>
      <c r="B27" s="27">
        <v>0</v>
      </c>
      <c r="C27" s="28">
        <f>(B27/3/B10)*D10</f>
        <v>0</v>
      </c>
      <c r="D27" s="186"/>
      <c r="E27" s="189"/>
      <c r="F27" s="29">
        <f t="shared" si="0"/>
        <v>0</v>
      </c>
      <c r="G27" s="14"/>
    </row>
    <row r="28" spans="1:7">
      <c r="A28" s="31" t="s">
        <v>85</v>
      </c>
      <c r="B28" s="27">
        <v>0</v>
      </c>
      <c r="C28" s="28">
        <f>(B28/3/B10*D10)</f>
        <v>0</v>
      </c>
      <c r="D28" s="186"/>
      <c r="E28" s="189"/>
      <c r="F28" s="29">
        <f t="shared" si="0"/>
        <v>0</v>
      </c>
      <c r="G28" s="14"/>
    </row>
    <row r="29" spans="1:7">
      <c r="A29" s="31" t="s">
        <v>40</v>
      </c>
      <c r="B29" s="27">
        <v>0</v>
      </c>
      <c r="C29" s="28">
        <f>(B29/3/B10)*D10</f>
        <v>0</v>
      </c>
      <c r="D29" s="186"/>
      <c r="E29" s="189"/>
      <c r="F29" s="29">
        <f t="shared" si="0"/>
        <v>0</v>
      </c>
      <c r="G29" s="14"/>
    </row>
    <row r="30" spans="1:7">
      <c r="A30" s="31" t="s">
        <v>41</v>
      </c>
      <c r="B30" s="27">
        <v>0</v>
      </c>
      <c r="C30" s="28">
        <f>(B30/3/B10)*D10</f>
        <v>0</v>
      </c>
      <c r="D30" s="186"/>
      <c r="E30" s="189"/>
      <c r="F30" s="29">
        <f t="shared" si="0"/>
        <v>0</v>
      </c>
      <c r="G30" s="14"/>
    </row>
    <row r="31" spans="1:7">
      <c r="A31" s="32" t="s">
        <v>42</v>
      </c>
      <c r="B31" s="27">
        <v>50</v>
      </c>
      <c r="C31" s="28">
        <f>(B31/3/B10)*D10</f>
        <v>5.5555555555555554</v>
      </c>
      <c r="D31" s="186"/>
      <c r="E31" s="189"/>
      <c r="F31" s="29">
        <f t="shared" si="0"/>
        <v>11.111111111111112</v>
      </c>
      <c r="G31" s="14"/>
    </row>
    <row r="32" spans="1:7">
      <c r="A32" s="32" t="s">
        <v>43</v>
      </c>
      <c r="B32" s="27">
        <v>0</v>
      </c>
      <c r="C32" s="28">
        <f>B32</f>
        <v>0</v>
      </c>
      <c r="D32" s="186"/>
      <c r="E32" s="189"/>
      <c r="F32" s="34">
        <f>B32-C32</f>
        <v>0</v>
      </c>
      <c r="G32" s="14"/>
    </row>
    <row r="33" spans="1:7">
      <c r="A33" s="32" t="s">
        <v>44</v>
      </c>
      <c r="B33" s="27">
        <v>0</v>
      </c>
      <c r="C33" s="28">
        <f>B33</f>
        <v>0</v>
      </c>
      <c r="D33" s="186"/>
      <c r="E33" s="189"/>
      <c r="F33" s="34">
        <f>B33-C33</f>
        <v>0</v>
      </c>
      <c r="G33" s="14"/>
    </row>
    <row r="34" spans="1:7">
      <c r="A34" s="32" t="s">
        <v>45</v>
      </c>
      <c r="B34" s="27">
        <v>0</v>
      </c>
      <c r="C34" s="28">
        <f>B34</f>
        <v>0</v>
      </c>
      <c r="D34" s="186"/>
      <c r="E34" s="189"/>
      <c r="F34" s="34">
        <f>B34-C34</f>
        <v>0</v>
      </c>
      <c r="G34" s="14"/>
    </row>
    <row r="35" spans="1:7">
      <c r="A35" s="31" t="s">
        <v>46</v>
      </c>
      <c r="B35" s="27">
        <v>0</v>
      </c>
      <c r="C35" s="28">
        <f>(B35/3/B10)*D10</f>
        <v>0</v>
      </c>
      <c r="D35" s="186"/>
      <c r="E35" s="189"/>
      <c r="F35" s="29">
        <f>(B35/3-C35)</f>
        <v>0</v>
      </c>
      <c r="G35" s="14"/>
    </row>
    <row r="36" spans="1:7" ht="17.25">
      <c r="A36" s="107" t="s">
        <v>47</v>
      </c>
      <c r="B36" s="108">
        <f>SUM(B18:B35)</f>
        <v>100</v>
      </c>
      <c r="C36" s="39">
        <f>SUM(C18:C35)</f>
        <v>11.111111111111111</v>
      </c>
      <c r="D36" s="187"/>
      <c r="E36" s="190"/>
      <c r="F36" s="40">
        <f>SUM(F18:F35)</f>
        <v>22.222222222222225</v>
      </c>
      <c r="G36" s="14"/>
    </row>
    <row r="37" spans="1:7">
      <c r="A37" s="161"/>
      <c r="B37" s="161"/>
      <c r="C37" s="161"/>
      <c r="D37" s="161"/>
      <c r="E37" s="161"/>
      <c r="F37" s="161"/>
      <c r="G37" s="14"/>
    </row>
    <row r="38" spans="1:7">
      <c r="A38" s="193" t="s">
        <v>48</v>
      </c>
      <c r="B38" s="193"/>
      <c r="C38" s="193"/>
      <c r="D38" s="193"/>
      <c r="E38" s="193"/>
      <c r="F38" s="193"/>
      <c r="G38" s="14"/>
    </row>
    <row r="39" spans="1:7" ht="28.5">
      <c r="A39" s="22" t="s">
        <v>25</v>
      </c>
      <c r="B39" s="22" t="s">
        <v>49</v>
      </c>
      <c r="C39" s="42" t="s">
        <v>50</v>
      </c>
      <c r="D39" s="42"/>
      <c r="E39" s="42" t="s">
        <v>28</v>
      </c>
      <c r="F39" s="42" t="s">
        <v>51</v>
      </c>
      <c r="G39" s="14"/>
    </row>
    <row r="40" spans="1:7">
      <c r="A40" s="31" t="s">
        <v>52</v>
      </c>
      <c r="B40" s="27">
        <v>0</v>
      </c>
      <c r="C40" s="29">
        <v>0</v>
      </c>
      <c r="D40" s="109"/>
      <c r="E40" s="109"/>
      <c r="F40" s="29">
        <f>B40-C40</f>
        <v>0</v>
      </c>
      <c r="G40" s="14"/>
    </row>
    <row r="41" spans="1:7">
      <c r="A41" s="31" t="s">
        <v>53</v>
      </c>
      <c r="B41" s="27">
        <v>0</v>
      </c>
      <c r="C41" s="29"/>
      <c r="D41" s="109"/>
      <c r="E41" s="109"/>
      <c r="F41" s="29"/>
      <c r="G41" s="14"/>
    </row>
    <row r="42" spans="1:7" ht="15.75">
      <c r="A42" s="44" t="s">
        <v>47</v>
      </c>
      <c r="B42" s="45">
        <f>SUM(B40:B41)</f>
        <v>0</v>
      </c>
      <c r="C42" s="46">
        <f>SUM(C40:C41)</f>
        <v>0</v>
      </c>
      <c r="D42" s="110"/>
      <c r="E42" s="111"/>
      <c r="F42" s="49">
        <f>SUM(F40:F41)</f>
        <v>0</v>
      </c>
      <c r="G42" s="14"/>
    </row>
    <row r="43" spans="1:7" ht="16.5">
      <c r="A43" s="50" t="s">
        <v>54</v>
      </c>
      <c r="B43" s="51">
        <f>(B36+B42)</f>
        <v>100</v>
      </c>
      <c r="C43" s="52"/>
      <c r="D43" s="53"/>
      <c r="E43" s="54"/>
      <c r="F43" s="52"/>
      <c r="G43" s="14"/>
    </row>
    <row r="44" spans="1:7">
      <c r="A44" s="193" t="s">
        <v>55</v>
      </c>
      <c r="B44" s="193"/>
      <c r="C44" s="193"/>
      <c r="D44" s="193"/>
      <c r="E44" s="193"/>
      <c r="F44" s="193"/>
      <c r="G44" s="14"/>
    </row>
    <row r="45" spans="1:7" ht="28.5">
      <c r="A45" s="22" t="s">
        <v>25</v>
      </c>
      <c r="B45" s="22" t="s">
        <v>56</v>
      </c>
      <c r="C45" s="22" t="s">
        <v>57</v>
      </c>
      <c r="D45" s="22"/>
      <c r="E45" s="55" t="s">
        <v>28</v>
      </c>
      <c r="F45" s="22" t="s">
        <v>51</v>
      </c>
      <c r="G45" s="14"/>
    </row>
    <row r="46" spans="1:7">
      <c r="A46" s="31" t="s">
        <v>58</v>
      </c>
      <c r="B46" s="56">
        <v>0</v>
      </c>
      <c r="C46" s="57">
        <f>(B46/3/B10)*D10</f>
        <v>0</v>
      </c>
      <c r="D46" s="112"/>
      <c r="E46" s="113"/>
      <c r="F46" s="29">
        <f>B46/3-C46</f>
        <v>0</v>
      </c>
      <c r="G46" s="14"/>
    </row>
    <row r="47" spans="1:7">
      <c r="A47" s="31" t="s">
        <v>59</v>
      </c>
      <c r="B47" s="27">
        <v>0</v>
      </c>
      <c r="C47" s="57">
        <f>(B47/3/B10)*D10</f>
        <v>0</v>
      </c>
      <c r="D47" s="112"/>
      <c r="E47" s="113"/>
      <c r="F47" s="29">
        <f>(B47/3-C47)</f>
        <v>0</v>
      </c>
      <c r="G47" s="14"/>
    </row>
    <row r="48" spans="1:7">
      <c r="A48" s="114" t="s">
        <v>47</v>
      </c>
      <c r="B48" s="115">
        <f>SUM(B46:B47)</f>
        <v>0</v>
      </c>
      <c r="C48" s="57">
        <f>SUM(C46:C47)</f>
        <v>0</v>
      </c>
      <c r="D48" s="62"/>
      <c r="E48" s="63"/>
      <c r="F48" s="116">
        <f>SUM(F46:F47)</f>
        <v>0</v>
      </c>
      <c r="G48" s="14"/>
    </row>
    <row r="49" spans="1:7">
      <c r="A49" s="117"/>
      <c r="B49" s="118"/>
      <c r="C49" s="67"/>
      <c r="D49" s="65"/>
      <c r="E49" s="66"/>
      <c r="F49" s="119"/>
      <c r="G49" s="14"/>
    </row>
    <row r="50" spans="1:7" ht="16.5">
      <c r="A50" s="68"/>
      <c r="B50" s="120" t="s">
        <v>60</v>
      </c>
      <c r="C50" s="70" t="s">
        <v>61</v>
      </c>
      <c r="D50" s="71"/>
      <c r="E50" s="72" t="s">
        <v>62</v>
      </c>
      <c r="F50" s="70" t="s">
        <v>62</v>
      </c>
      <c r="G50" s="14"/>
    </row>
    <row r="51" spans="1:7" ht="17.25">
      <c r="A51" s="73" t="s">
        <v>63</v>
      </c>
      <c r="B51" s="74"/>
      <c r="C51" s="75"/>
      <c r="D51" s="76" t="e">
        <f>F37+F38+F40+#REF!+F41+F42+F44+F45+F47+F48</f>
        <v>#REF!</v>
      </c>
      <c r="E51" s="77">
        <v>20</v>
      </c>
      <c r="F51" s="121"/>
      <c r="G51" s="14"/>
    </row>
    <row r="52" spans="1:7">
      <c r="A52" s="194"/>
      <c r="B52" s="194"/>
      <c r="C52" s="194"/>
      <c r="D52" s="65"/>
      <c r="E52" s="66"/>
      <c r="F52" s="67"/>
      <c r="G52" s="14"/>
    </row>
    <row r="53" spans="1:7" ht="17.25">
      <c r="A53" s="195" t="s">
        <v>64</v>
      </c>
      <c r="B53" s="196"/>
      <c r="C53" s="80">
        <f>F36+F51</f>
        <v>22.222222222222225</v>
      </c>
      <c r="D53" s="65"/>
      <c r="E53" s="65"/>
      <c r="F53" s="81"/>
      <c r="G53" s="14"/>
    </row>
    <row r="54" spans="1:7" ht="17.25">
      <c r="A54" s="197" t="s">
        <v>65</v>
      </c>
      <c r="B54" s="198"/>
      <c r="C54" s="198"/>
      <c r="D54" s="198"/>
      <c r="E54" s="199"/>
      <c r="F54" s="122">
        <f>C53-F48</f>
        <v>22.222222222222225</v>
      </c>
      <c r="G54" s="82"/>
    </row>
    <row r="55" spans="1:7" ht="17.25">
      <c r="A55" s="83"/>
      <c r="B55" s="84"/>
      <c r="C55" s="84"/>
      <c r="D55" s="84"/>
      <c r="E55" s="84"/>
      <c r="F55" s="85"/>
      <c r="G55" s="82"/>
    </row>
    <row r="56" spans="1:7" ht="17.25">
      <c r="A56" s="200" t="s">
        <v>66</v>
      </c>
      <c r="B56" s="201"/>
      <c r="C56" s="201"/>
      <c r="D56" s="201"/>
      <c r="E56" s="201"/>
      <c r="F56" s="202"/>
      <c r="G56" s="82"/>
    </row>
    <row r="57" spans="1:7">
      <c r="A57" s="203" t="s">
        <v>86</v>
      </c>
      <c r="B57" s="204"/>
      <c r="C57" s="204"/>
      <c r="D57" s="204"/>
      <c r="E57" s="204"/>
      <c r="F57" s="205"/>
      <c r="G57" s="82"/>
    </row>
    <row r="58" spans="1:7" ht="15.75" thickBot="1">
      <c r="A58" s="206" t="s">
        <v>87</v>
      </c>
      <c r="B58" s="207"/>
      <c r="C58" s="207"/>
      <c r="D58" s="207"/>
      <c r="E58" s="207"/>
      <c r="F58" s="208"/>
      <c r="G58" s="82"/>
    </row>
    <row r="59" spans="1:7" ht="18" thickBot="1">
      <c r="A59" s="87"/>
      <c r="B59" s="88" t="s">
        <v>69</v>
      </c>
      <c r="C59" s="88" t="s">
        <v>70</v>
      </c>
      <c r="D59" s="123" t="s">
        <v>71</v>
      </c>
      <c r="E59" s="124" t="s">
        <v>72</v>
      </c>
      <c r="F59" s="91" t="s">
        <v>72</v>
      </c>
      <c r="G59" s="14"/>
    </row>
    <row r="60" spans="1:7" ht="17.25">
      <c r="A60" s="92"/>
      <c r="B60" s="97"/>
      <c r="C60" s="94" t="s">
        <v>73</v>
      </c>
      <c r="D60" s="93"/>
      <c r="E60" s="94"/>
      <c r="F60" s="95" t="s">
        <v>74</v>
      </c>
      <c r="G60" s="14"/>
    </row>
    <row r="61" spans="1:7" ht="17.25">
      <c r="A61" s="96" t="s">
        <v>75</v>
      </c>
      <c r="B61" s="97"/>
      <c r="C61" s="209"/>
      <c r="D61" s="210"/>
      <c r="E61" s="98"/>
      <c r="F61" s="99"/>
      <c r="G61" s="14"/>
    </row>
    <row r="62" spans="1:7" ht="17.25">
      <c r="A62" s="96" t="s">
        <v>76</v>
      </c>
      <c r="B62" s="97"/>
      <c r="C62" s="209"/>
      <c r="D62" s="210"/>
      <c r="E62" s="98"/>
      <c r="F62" s="100"/>
      <c r="G62" s="14"/>
    </row>
    <row r="63" spans="1:7" ht="17.25">
      <c r="A63" s="96" t="s">
        <v>77</v>
      </c>
      <c r="B63" s="97"/>
      <c r="C63" s="209"/>
      <c r="D63" s="210"/>
      <c r="E63" s="98"/>
      <c r="F63" s="100"/>
      <c r="G63" s="14"/>
    </row>
    <row r="64" spans="1:7" ht="18" thickBot="1">
      <c r="A64" s="125" t="s">
        <v>78</v>
      </c>
      <c r="B64" s="102" t="s">
        <v>112</v>
      </c>
      <c r="C64" s="191" t="str">
        <f>B64</f>
        <v>.…/…./20</v>
      </c>
      <c r="D64" s="192"/>
      <c r="E64" s="103" t="str">
        <f>B64</f>
        <v>.…/…./20</v>
      </c>
      <c r="F64" s="104" t="str">
        <f>B64</f>
        <v>.…/…./20</v>
      </c>
      <c r="G64" s="14"/>
    </row>
    <row r="65" spans="1:7" ht="15.75" thickBot="1">
      <c r="A65" s="105"/>
      <c r="B65" s="105"/>
      <c r="C65" s="105"/>
      <c r="D65" s="105"/>
      <c r="E65" s="105"/>
      <c r="F65" s="105"/>
      <c r="G65" s="8"/>
    </row>
  </sheetData>
  <mergeCells count="34">
    <mergeCell ref="C64:D64"/>
    <mergeCell ref="A38:F38"/>
    <mergeCell ref="A44:F44"/>
    <mergeCell ref="A52:C52"/>
    <mergeCell ref="A53:B53"/>
    <mergeCell ref="A54:E54"/>
    <mergeCell ref="A56:F56"/>
    <mergeCell ref="A57:F57"/>
    <mergeCell ref="A58:F58"/>
    <mergeCell ref="C61:D61"/>
    <mergeCell ref="C62:D62"/>
    <mergeCell ref="C63:D63"/>
    <mergeCell ref="A37:F37"/>
    <mergeCell ref="D8:F8"/>
    <mergeCell ref="D9:F9"/>
    <mergeCell ref="D10:F10"/>
    <mergeCell ref="C11:C12"/>
    <mergeCell ref="D11:F12"/>
    <mergeCell ref="A12:A13"/>
    <mergeCell ref="B12:B13"/>
    <mergeCell ref="C13:C14"/>
    <mergeCell ref="D13:F13"/>
    <mergeCell ref="D14:F14"/>
    <mergeCell ref="A15:F15"/>
    <mergeCell ref="A16:F16"/>
    <mergeCell ref="C17:D17"/>
    <mergeCell ref="D18:D36"/>
    <mergeCell ref="E18:E36"/>
    <mergeCell ref="D7:F7"/>
    <mergeCell ref="A2:G2"/>
    <mergeCell ref="A3:F3"/>
    <mergeCell ref="A4:F4"/>
    <mergeCell ref="A5:F5"/>
    <mergeCell ref="D6:F6"/>
  </mergeCells>
  <pageMargins left="0.7" right="0.7" top="0.75" bottom="0.75" header="0.3" footer="0.3"/>
  <pageSetup paperSize="9" scale="6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6"/>
  <sheetViews>
    <sheetView topLeftCell="A46" workbookViewId="0">
      <selection activeCell="B18" sqref="B18:B35"/>
    </sheetView>
  </sheetViews>
  <sheetFormatPr defaultRowHeight="15"/>
  <cols>
    <col min="1" max="1" width="30.5703125" bestFit="1" customWidth="1"/>
    <col min="2" max="2" width="32" bestFit="1" customWidth="1"/>
    <col min="3" max="3" width="29.7109375" bestFit="1" customWidth="1"/>
    <col min="4" max="4" width="16.42578125" hidden="1" customWidth="1"/>
    <col min="5" max="5" width="17.140625" hidden="1" customWidth="1"/>
    <col min="6" max="6" width="35.85546875" customWidth="1"/>
  </cols>
  <sheetData>
    <row r="1" spans="1:11" ht="15.75" thickBot="1">
      <c r="A1" s="1"/>
      <c r="B1" s="1"/>
      <c r="C1" s="1"/>
      <c r="D1" s="1"/>
      <c r="E1" s="1"/>
      <c r="F1" s="1"/>
      <c r="G1" s="1"/>
      <c r="H1" s="1"/>
      <c r="I1" s="2"/>
      <c r="J1" s="2"/>
      <c r="K1" s="2"/>
    </row>
    <row r="2" spans="1:11" ht="27" thickBot="1">
      <c r="A2" s="153" t="s">
        <v>0</v>
      </c>
      <c r="B2" s="153"/>
      <c r="C2" s="153"/>
      <c r="D2" s="153"/>
      <c r="E2" s="153"/>
      <c r="F2" s="153"/>
      <c r="G2" s="154"/>
      <c r="H2" s="2"/>
      <c r="I2" s="2"/>
      <c r="J2" s="2"/>
    </row>
    <row r="3" spans="1:11" ht="15.75">
      <c r="A3" s="155" t="s">
        <v>1</v>
      </c>
      <c r="B3" s="155"/>
      <c r="C3" s="155"/>
      <c r="D3" s="155"/>
      <c r="E3" s="155"/>
      <c r="F3" s="155"/>
      <c r="G3" s="6"/>
      <c r="H3" s="2"/>
      <c r="I3" s="2"/>
      <c r="J3" s="2"/>
    </row>
    <row r="4" spans="1:11" ht="15.75" thickBot="1">
      <c r="A4" s="156" t="s">
        <v>2</v>
      </c>
      <c r="B4" s="156"/>
      <c r="C4" s="156"/>
      <c r="D4" s="156"/>
      <c r="E4" s="156"/>
      <c r="F4" s="156"/>
      <c r="G4" s="8"/>
      <c r="H4" s="1"/>
      <c r="I4" s="2"/>
      <c r="J4" s="2"/>
      <c r="K4" s="2"/>
    </row>
    <row r="5" spans="1:11">
      <c r="A5" s="157"/>
      <c r="B5" s="157"/>
      <c r="C5" s="157"/>
      <c r="D5" s="157"/>
      <c r="E5" s="157"/>
      <c r="F5" s="157"/>
      <c r="G5" s="9"/>
      <c r="H5" s="1"/>
      <c r="I5" s="2"/>
      <c r="J5" s="2"/>
      <c r="K5" s="2"/>
    </row>
    <row r="6" spans="1:11">
      <c r="A6" s="11" t="s">
        <v>3</v>
      </c>
      <c r="B6" s="12"/>
      <c r="C6" s="13" t="s">
        <v>4</v>
      </c>
      <c r="D6" s="214" t="s">
        <v>5</v>
      </c>
      <c r="E6" s="215"/>
      <c r="F6" s="216"/>
      <c r="G6" s="14"/>
      <c r="H6" s="1"/>
      <c r="I6" s="2"/>
      <c r="J6" s="2"/>
      <c r="K6" s="2"/>
    </row>
    <row r="7" spans="1:11" ht="15.75">
      <c r="A7" s="11" t="s">
        <v>6</v>
      </c>
      <c r="B7" s="15"/>
      <c r="C7" s="13" t="s">
        <v>7</v>
      </c>
      <c r="D7" s="150">
        <v>15</v>
      </c>
      <c r="E7" s="151"/>
      <c r="F7" s="152"/>
      <c r="G7" s="14"/>
      <c r="H7" s="1"/>
      <c r="I7" s="212" t="s">
        <v>8</v>
      </c>
      <c r="J7" s="213"/>
      <c r="K7" s="213"/>
    </row>
    <row r="8" spans="1:11">
      <c r="A8" s="11" t="s">
        <v>9</v>
      </c>
      <c r="B8" s="15"/>
      <c r="C8" s="16" t="s">
        <v>10</v>
      </c>
      <c r="D8" s="162"/>
      <c r="E8" s="162"/>
      <c r="F8" s="162"/>
      <c r="G8" s="14"/>
      <c r="H8" s="1"/>
      <c r="I8" s="213"/>
      <c r="J8" s="213"/>
      <c r="K8" s="213"/>
    </row>
    <row r="9" spans="1:11">
      <c r="A9" s="11" t="s">
        <v>11</v>
      </c>
      <c r="B9" s="17"/>
      <c r="C9" s="18" t="s">
        <v>12</v>
      </c>
      <c r="D9" s="163"/>
      <c r="E9" s="163"/>
      <c r="F9" s="163"/>
      <c r="G9" s="14"/>
      <c r="H9" s="1"/>
      <c r="I9" s="213"/>
      <c r="J9" s="213"/>
      <c r="K9" s="213"/>
    </row>
    <row r="10" spans="1:11">
      <c r="A10" s="11" t="s">
        <v>13</v>
      </c>
      <c r="B10" s="19">
        <v>30</v>
      </c>
      <c r="C10" s="11" t="s">
        <v>14</v>
      </c>
      <c r="D10" s="163">
        <v>10</v>
      </c>
      <c r="E10" s="163"/>
      <c r="F10" s="163"/>
      <c r="G10" s="14"/>
      <c r="H10" s="1"/>
      <c r="I10" s="2"/>
      <c r="J10" s="2"/>
      <c r="K10" s="2"/>
    </row>
    <row r="11" spans="1:11" ht="23.25" customHeight="1">
      <c r="A11" s="11" t="s">
        <v>15</v>
      </c>
      <c r="B11" s="20">
        <f>F55</f>
        <v>3257.7899999999995</v>
      </c>
      <c r="C11" s="164" t="s">
        <v>16</v>
      </c>
      <c r="D11" s="166" t="s">
        <v>17</v>
      </c>
      <c r="E11" s="167"/>
      <c r="F11" s="168"/>
      <c r="G11" s="14"/>
      <c r="H11" s="1"/>
      <c r="I11" s="2"/>
      <c r="J11" s="2"/>
      <c r="K11" s="2"/>
    </row>
    <row r="12" spans="1:11">
      <c r="A12" s="164" t="s">
        <v>18</v>
      </c>
      <c r="B12" s="172"/>
      <c r="C12" s="165"/>
      <c r="D12" s="169"/>
      <c r="E12" s="170"/>
      <c r="F12" s="171"/>
      <c r="G12" s="14"/>
      <c r="H12" s="1"/>
      <c r="I12" s="212" t="s">
        <v>19</v>
      </c>
      <c r="J12" s="213"/>
      <c r="K12" s="213"/>
    </row>
    <row r="13" spans="1:11">
      <c r="A13" s="165"/>
      <c r="B13" s="173"/>
      <c r="C13" s="174" t="s">
        <v>20</v>
      </c>
      <c r="D13" s="176" t="s">
        <v>21</v>
      </c>
      <c r="E13" s="177"/>
      <c r="F13" s="178"/>
      <c r="G13" s="14"/>
      <c r="H13" s="1"/>
      <c r="I13" s="213"/>
      <c r="J13" s="213"/>
      <c r="K13" s="213"/>
    </row>
    <row r="14" spans="1:11">
      <c r="A14" s="11" t="s">
        <v>22</v>
      </c>
      <c r="B14" s="21"/>
      <c r="C14" s="175"/>
      <c r="D14" s="179" t="s">
        <v>23</v>
      </c>
      <c r="E14" s="180"/>
      <c r="F14" s="181"/>
      <c r="G14" s="14"/>
      <c r="H14" s="1"/>
      <c r="I14" s="213"/>
      <c r="J14" s="213"/>
      <c r="K14" s="213"/>
    </row>
    <row r="15" spans="1:11">
      <c r="A15" s="182"/>
      <c r="B15" s="182"/>
      <c r="C15" s="182"/>
      <c r="D15" s="182"/>
      <c r="E15" s="182"/>
      <c r="F15" s="182"/>
      <c r="G15" s="14"/>
      <c r="H15" s="1"/>
      <c r="I15" s="1"/>
      <c r="J15" s="1"/>
      <c r="K15" s="1"/>
    </row>
    <row r="16" spans="1:11">
      <c r="A16" s="183" t="s">
        <v>24</v>
      </c>
      <c r="B16" s="183"/>
      <c r="C16" s="183"/>
      <c r="D16" s="183"/>
      <c r="E16" s="183"/>
      <c r="F16" s="183"/>
      <c r="G16" s="14"/>
      <c r="H16" s="1"/>
      <c r="I16" s="1"/>
      <c r="J16" s="1"/>
      <c r="K16" s="1"/>
    </row>
    <row r="17" spans="1:11" ht="38.25">
      <c r="A17" s="22" t="s">
        <v>25</v>
      </c>
      <c r="B17" s="23" t="s">
        <v>26</v>
      </c>
      <c r="C17" s="184" t="s">
        <v>27</v>
      </c>
      <c r="D17" s="184"/>
      <c r="E17" s="24" t="s">
        <v>28</v>
      </c>
      <c r="F17" s="25" t="s">
        <v>28</v>
      </c>
      <c r="G17" s="14"/>
      <c r="H17" s="1"/>
      <c r="I17" s="1"/>
      <c r="J17" s="1"/>
      <c r="K17" s="1"/>
    </row>
    <row r="18" spans="1:11">
      <c r="A18" s="26" t="s">
        <v>29</v>
      </c>
      <c r="B18" s="27">
        <v>200</v>
      </c>
      <c r="C18" s="28">
        <f>(B18/B10)*D10</f>
        <v>66.666666666666671</v>
      </c>
      <c r="D18" s="185"/>
      <c r="E18" s="188"/>
      <c r="F18" s="29">
        <f t="shared" ref="F18:F35" si="0">B18-C18</f>
        <v>133.33333333333331</v>
      </c>
      <c r="G18" s="14"/>
      <c r="H18" s="1"/>
      <c r="I18" s="30"/>
      <c r="J18" s="1"/>
      <c r="K18" s="1"/>
    </row>
    <row r="19" spans="1:11">
      <c r="A19" s="31" t="s">
        <v>30</v>
      </c>
      <c r="B19" s="27">
        <v>1503.6</v>
      </c>
      <c r="C19" s="28">
        <f>(B19/B10)*D10</f>
        <v>501.2</v>
      </c>
      <c r="D19" s="186"/>
      <c r="E19" s="189"/>
      <c r="F19" s="29">
        <f t="shared" si="0"/>
        <v>1002.3999999999999</v>
      </c>
      <c r="G19" s="14"/>
      <c r="H19" s="1"/>
      <c r="I19" s="30"/>
      <c r="J19" s="1"/>
      <c r="K19" s="1"/>
    </row>
    <row r="20" spans="1:11">
      <c r="A20" s="31" t="s">
        <v>31</v>
      </c>
      <c r="B20" s="27">
        <v>0</v>
      </c>
      <c r="C20" s="28">
        <f>(B20/B10)*D10</f>
        <v>0</v>
      </c>
      <c r="D20" s="186"/>
      <c r="E20" s="189"/>
      <c r="F20" s="29">
        <f t="shared" si="0"/>
        <v>0</v>
      </c>
      <c r="G20" s="14"/>
      <c r="H20" s="1"/>
      <c r="I20" s="1"/>
      <c r="J20" s="1"/>
      <c r="K20" s="1"/>
    </row>
    <row r="21" spans="1:11">
      <c r="A21" s="31" t="s">
        <v>32</v>
      </c>
      <c r="B21" s="27">
        <v>220.93</v>
      </c>
      <c r="C21" s="28">
        <f>(B21/B10)*D10</f>
        <v>73.643333333333331</v>
      </c>
      <c r="D21" s="186"/>
      <c r="E21" s="189"/>
      <c r="F21" s="29">
        <f t="shared" si="0"/>
        <v>147.28666666666669</v>
      </c>
      <c r="G21" s="14"/>
      <c r="H21" s="1"/>
      <c r="I21" s="1"/>
      <c r="J21" s="1"/>
      <c r="K21" s="1"/>
    </row>
    <row r="22" spans="1:11">
      <c r="A22" s="31" t="s">
        <v>33</v>
      </c>
      <c r="B22" s="27">
        <v>0</v>
      </c>
      <c r="C22" s="28">
        <f>(B22/B10)*D10</f>
        <v>0</v>
      </c>
      <c r="D22" s="186"/>
      <c r="E22" s="189"/>
      <c r="F22" s="29">
        <f t="shared" si="0"/>
        <v>0</v>
      </c>
      <c r="G22" s="14"/>
      <c r="H22" s="1"/>
      <c r="I22" s="1"/>
      <c r="J22" s="1"/>
      <c r="K22" s="1"/>
    </row>
    <row r="23" spans="1:11">
      <c r="A23" s="31" t="s">
        <v>34</v>
      </c>
      <c r="B23" s="27">
        <v>1049.43</v>
      </c>
      <c r="C23" s="28">
        <f>(B23/B10)*D10</f>
        <v>349.81</v>
      </c>
      <c r="D23" s="186"/>
      <c r="E23" s="189"/>
      <c r="F23" s="29">
        <f t="shared" si="0"/>
        <v>699.62000000000012</v>
      </c>
      <c r="G23" s="14"/>
      <c r="H23" s="1"/>
      <c r="I23" s="1"/>
      <c r="J23" s="1"/>
      <c r="K23" s="1"/>
    </row>
    <row r="24" spans="1:11">
      <c r="A24" s="32" t="s">
        <v>35</v>
      </c>
      <c r="B24" s="27">
        <v>0</v>
      </c>
      <c r="C24" s="28">
        <f>(B24/B10)*D10</f>
        <v>0</v>
      </c>
      <c r="D24" s="186"/>
      <c r="E24" s="189"/>
      <c r="F24" s="29">
        <f t="shared" si="0"/>
        <v>0</v>
      </c>
      <c r="G24" s="14"/>
      <c r="H24" s="1"/>
      <c r="I24" s="1"/>
      <c r="J24" s="1"/>
      <c r="K24" s="1"/>
    </row>
    <row r="25" spans="1:11">
      <c r="A25" s="31" t="s">
        <v>36</v>
      </c>
      <c r="B25" s="27">
        <v>0</v>
      </c>
      <c r="C25" s="28">
        <f>(B25/B10)*D10</f>
        <v>0</v>
      </c>
      <c r="D25" s="186"/>
      <c r="E25" s="189"/>
      <c r="F25" s="29">
        <f t="shared" si="0"/>
        <v>0</v>
      </c>
      <c r="G25" s="14"/>
      <c r="H25" s="1"/>
      <c r="I25" s="1"/>
      <c r="J25" s="1"/>
      <c r="K25" s="1"/>
    </row>
    <row r="26" spans="1:11">
      <c r="A26" s="31" t="s">
        <v>37</v>
      </c>
      <c r="B26" s="27">
        <v>0</v>
      </c>
      <c r="C26" s="28">
        <f>(B26/B10)*D10</f>
        <v>0</v>
      </c>
      <c r="D26" s="186"/>
      <c r="E26" s="189"/>
      <c r="F26" s="29">
        <f t="shared" si="0"/>
        <v>0</v>
      </c>
      <c r="G26" s="14"/>
      <c r="H26" s="1"/>
      <c r="I26" s="1"/>
      <c r="J26" s="1"/>
      <c r="K26" s="1"/>
    </row>
    <row r="27" spans="1:11">
      <c r="A27" s="31" t="s">
        <v>38</v>
      </c>
      <c r="B27" s="27">
        <v>0</v>
      </c>
      <c r="C27" s="28">
        <f>(B27/B10)*D10</f>
        <v>0</v>
      </c>
      <c r="D27" s="186"/>
      <c r="E27" s="189"/>
      <c r="F27" s="29">
        <f t="shared" si="0"/>
        <v>0</v>
      </c>
      <c r="G27" s="14"/>
      <c r="H27" s="1"/>
      <c r="I27" s="1"/>
      <c r="J27" s="1"/>
      <c r="K27" s="1"/>
    </row>
    <row r="28" spans="1:11">
      <c r="A28" s="31" t="s">
        <v>39</v>
      </c>
      <c r="B28" s="27">
        <v>0</v>
      </c>
      <c r="C28" s="28">
        <f>(B28/B10*D10)</f>
        <v>0</v>
      </c>
      <c r="D28" s="186"/>
      <c r="E28" s="189"/>
      <c r="F28" s="29">
        <f t="shared" si="0"/>
        <v>0</v>
      </c>
      <c r="G28" s="14"/>
      <c r="H28" s="1"/>
      <c r="I28" s="1"/>
      <c r="J28" s="1"/>
      <c r="K28" s="1"/>
    </row>
    <row r="29" spans="1:11">
      <c r="A29" s="31" t="s">
        <v>40</v>
      </c>
      <c r="B29" s="27">
        <v>0</v>
      </c>
      <c r="C29" s="28">
        <f>(B29/B10)*D10</f>
        <v>0</v>
      </c>
      <c r="D29" s="186"/>
      <c r="E29" s="189"/>
      <c r="F29" s="29">
        <f t="shared" si="0"/>
        <v>0</v>
      </c>
      <c r="G29" s="14"/>
      <c r="H29" s="1"/>
      <c r="I29" s="1"/>
      <c r="J29" s="1"/>
      <c r="K29" s="1"/>
    </row>
    <row r="30" spans="1:11">
      <c r="A30" s="31" t="s">
        <v>41</v>
      </c>
      <c r="B30" s="27">
        <v>602.28</v>
      </c>
      <c r="C30" s="28">
        <f>(B30/B10)*D10</f>
        <v>200.76</v>
      </c>
      <c r="D30" s="186"/>
      <c r="E30" s="189"/>
      <c r="F30" s="29">
        <f t="shared" si="0"/>
        <v>401.52</v>
      </c>
      <c r="G30" s="14"/>
      <c r="H30" s="1"/>
      <c r="I30" s="1"/>
      <c r="J30" s="1"/>
      <c r="K30" s="1"/>
    </row>
    <row r="31" spans="1:11">
      <c r="A31" s="32" t="s">
        <v>42</v>
      </c>
      <c r="B31" s="27">
        <v>76.05</v>
      </c>
      <c r="C31" s="28">
        <f>(B31/B10)*D10</f>
        <v>25.349999999999998</v>
      </c>
      <c r="D31" s="186"/>
      <c r="E31" s="189"/>
      <c r="F31" s="29">
        <f t="shared" si="0"/>
        <v>50.7</v>
      </c>
      <c r="G31" s="14"/>
      <c r="H31" s="33"/>
      <c r="I31" s="1"/>
      <c r="J31" s="1"/>
      <c r="K31" s="1"/>
    </row>
    <row r="32" spans="1:11">
      <c r="A32" s="32" t="s">
        <v>43</v>
      </c>
      <c r="B32" s="27">
        <v>0</v>
      </c>
      <c r="C32" s="28">
        <f>B32</f>
        <v>0</v>
      </c>
      <c r="D32" s="186"/>
      <c r="E32" s="189"/>
      <c r="F32" s="34">
        <f t="shared" si="0"/>
        <v>0</v>
      </c>
      <c r="G32" s="14"/>
      <c r="H32" s="33"/>
      <c r="I32" s="1"/>
      <c r="J32" s="1"/>
      <c r="K32" s="1"/>
    </row>
    <row r="33" spans="1:11">
      <c r="A33" s="32" t="s">
        <v>44</v>
      </c>
      <c r="B33" s="27">
        <v>72.040000000000006</v>
      </c>
      <c r="C33" s="28">
        <f>B33</f>
        <v>72.040000000000006</v>
      </c>
      <c r="D33" s="186"/>
      <c r="E33" s="189"/>
      <c r="F33" s="34">
        <f t="shared" si="0"/>
        <v>0</v>
      </c>
      <c r="G33" s="14"/>
      <c r="H33" s="33"/>
      <c r="I33" s="1"/>
      <c r="J33" s="1"/>
      <c r="K33" s="1"/>
    </row>
    <row r="34" spans="1:11">
      <c r="A34" s="32" t="s">
        <v>45</v>
      </c>
      <c r="B34" s="27">
        <v>162.99</v>
      </c>
      <c r="C34" s="28">
        <f>(B34)</f>
        <v>162.99</v>
      </c>
      <c r="D34" s="186"/>
      <c r="E34" s="189"/>
      <c r="F34" s="35">
        <f t="shared" si="0"/>
        <v>0</v>
      </c>
      <c r="G34" s="14"/>
      <c r="H34" s="1"/>
      <c r="I34" s="1"/>
      <c r="J34" s="1"/>
      <c r="K34" s="1"/>
    </row>
    <row r="35" spans="1:11">
      <c r="A35" s="31" t="s">
        <v>46</v>
      </c>
      <c r="B35" s="27">
        <v>894.3</v>
      </c>
      <c r="C35" s="28">
        <f>(B35/B10)*D10</f>
        <v>298.09999999999997</v>
      </c>
      <c r="D35" s="186"/>
      <c r="E35" s="189"/>
      <c r="F35" s="36">
        <f t="shared" si="0"/>
        <v>596.20000000000005</v>
      </c>
      <c r="G35" s="14"/>
      <c r="H35" s="1"/>
      <c r="I35" s="1"/>
      <c r="J35" s="1"/>
      <c r="K35" s="1"/>
    </row>
    <row r="36" spans="1:11" ht="17.25">
      <c r="A36" s="37" t="s">
        <v>47</v>
      </c>
      <c r="B36" s="38">
        <f>SUM(B18:B35)</f>
        <v>4781.62</v>
      </c>
      <c r="C36" s="39">
        <f>SUM(C18:C35)</f>
        <v>1750.5599999999997</v>
      </c>
      <c r="D36" s="187"/>
      <c r="E36" s="190"/>
      <c r="F36" s="40">
        <f>SUM(F18:F35)</f>
        <v>3031.0599999999995</v>
      </c>
      <c r="G36" s="14"/>
      <c r="H36" s="1"/>
      <c r="I36" s="1"/>
      <c r="J36" s="1"/>
      <c r="K36" s="1"/>
    </row>
    <row r="37" spans="1:11">
      <c r="A37" s="211"/>
      <c r="B37" s="211"/>
      <c r="C37" s="211"/>
      <c r="D37" s="211"/>
      <c r="E37" s="211"/>
      <c r="F37" s="211"/>
      <c r="G37" s="14"/>
      <c r="H37" s="1"/>
      <c r="I37" s="3"/>
      <c r="J37" s="3"/>
      <c r="K37" s="41"/>
    </row>
    <row r="38" spans="1:11">
      <c r="A38" s="193" t="s">
        <v>48</v>
      </c>
      <c r="B38" s="193"/>
      <c r="C38" s="193"/>
      <c r="D38" s="193"/>
      <c r="E38" s="193"/>
      <c r="F38" s="193"/>
      <c r="G38" s="14"/>
      <c r="H38" s="1"/>
      <c r="I38" s="3"/>
      <c r="J38" s="3"/>
      <c r="K38" s="3"/>
    </row>
    <row r="39" spans="1:11" ht="28.5">
      <c r="A39" s="22" t="s">
        <v>25</v>
      </c>
      <c r="B39" s="22" t="s">
        <v>49</v>
      </c>
      <c r="C39" s="42" t="s">
        <v>50</v>
      </c>
      <c r="D39" s="42"/>
      <c r="E39" s="42" t="s">
        <v>28</v>
      </c>
      <c r="F39" s="42" t="s">
        <v>51</v>
      </c>
      <c r="G39" s="14"/>
      <c r="H39" s="1"/>
      <c r="I39" s="1"/>
      <c r="J39" s="1"/>
      <c r="K39" s="1"/>
    </row>
    <row r="40" spans="1:11">
      <c r="A40" s="31" t="s">
        <v>52</v>
      </c>
      <c r="B40" s="27">
        <v>296.37</v>
      </c>
      <c r="C40" s="29">
        <f>0</f>
        <v>0</v>
      </c>
      <c r="D40" s="29"/>
      <c r="E40" s="29"/>
      <c r="F40" s="29">
        <f>B40</f>
        <v>296.37</v>
      </c>
      <c r="G40" s="14"/>
      <c r="H40" s="1"/>
      <c r="I40" s="1"/>
      <c r="J40" s="1"/>
      <c r="K40" s="1"/>
    </row>
    <row r="41" spans="1:11">
      <c r="A41" s="43" t="s">
        <v>53</v>
      </c>
      <c r="B41" s="27">
        <v>202.07</v>
      </c>
      <c r="C41" s="29"/>
      <c r="D41" s="29"/>
      <c r="E41" s="29"/>
      <c r="F41" s="29"/>
      <c r="G41" s="14"/>
      <c r="H41" s="1"/>
      <c r="I41" s="1"/>
      <c r="J41" s="1"/>
      <c r="K41" s="1"/>
    </row>
    <row r="42" spans="1:11" ht="15.75">
      <c r="A42" s="44" t="s">
        <v>47</v>
      </c>
      <c r="B42" s="45">
        <f>B40+B41</f>
        <v>498.44</v>
      </c>
      <c r="C42" s="46">
        <f>SUM(C40:C41)</f>
        <v>0</v>
      </c>
      <c r="D42" s="47"/>
      <c r="E42" s="48"/>
      <c r="F42" s="49">
        <f>SUM(F40:F41)</f>
        <v>296.37</v>
      </c>
      <c r="G42" s="14"/>
      <c r="H42" s="1"/>
      <c r="I42" s="1"/>
      <c r="J42" s="1"/>
      <c r="K42" s="1"/>
    </row>
    <row r="43" spans="1:11" ht="16.5">
      <c r="A43" s="50" t="s">
        <v>54</v>
      </c>
      <c r="B43" s="51">
        <f>(B36+B42)</f>
        <v>5280.0599999999995</v>
      </c>
      <c r="C43" s="52"/>
      <c r="D43" s="53"/>
      <c r="E43" s="54"/>
      <c r="F43" s="52">
        <f>F36+F42</f>
        <v>3327.4299999999994</v>
      </c>
      <c r="G43" s="14"/>
      <c r="H43" s="1"/>
      <c r="I43" s="1"/>
      <c r="J43" s="1"/>
      <c r="K43" s="1"/>
    </row>
    <row r="44" spans="1:11">
      <c r="A44" s="193" t="s">
        <v>55</v>
      </c>
      <c r="B44" s="193"/>
      <c r="C44" s="193"/>
      <c r="D44" s="193"/>
      <c r="E44" s="193"/>
      <c r="F44" s="193"/>
      <c r="G44" s="14"/>
      <c r="H44" s="1"/>
      <c r="I44" s="1"/>
      <c r="J44" s="1"/>
      <c r="K44" s="1"/>
    </row>
    <row r="45" spans="1:11" ht="28.5">
      <c r="A45" s="22" t="s">
        <v>25</v>
      </c>
      <c r="B45" s="22" t="s">
        <v>56</v>
      </c>
      <c r="C45" s="22" t="s">
        <v>57</v>
      </c>
      <c r="D45" s="22"/>
      <c r="E45" s="55" t="s">
        <v>28</v>
      </c>
      <c r="F45" s="22" t="s">
        <v>51</v>
      </c>
      <c r="G45" s="14"/>
      <c r="H45" s="1"/>
      <c r="I45" s="1"/>
      <c r="J45" s="1"/>
      <c r="K45" s="1"/>
    </row>
    <row r="46" spans="1:11">
      <c r="A46" s="43" t="s">
        <v>58</v>
      </c>
      <c r="B46" s="56">
        <v>76.61</v>
      </c>
      <c r="C46" s="57">
        <f>(B46/B10)*D10</f>
        <v>25.536666666666665</v>
      </c>
      <c r="D46" s="58"/>
      <c r="E46" s="59"/>
      <c r="F46" s="29">
        <f>B46-C46</f>
        <v>51.073333333333338</v>
      </c>
      <c r="G46" s="14"/>
      <c r="H46" s="1"/>
      <c r="I46" s="1"/>
      <c r="J46" s="1"/>
      <c r="K46" s="1"/>
    </row>
    <row r="47" spans="1:11">
      <c r="A47" s="43" t="s">
        <v>59</v>
      </c>
      <c r="B47" s="27">
        <v>35.35</v>
      </c>
      <c r="C47" s="57">
        <f>(B47/B10)*D10</f>
        <v>11.783333333333335</v>
      </c>
      <c r="D47" s="58"/>
      <c r="E47" s="59"/>
      <c r="F47" s="29">
        <f>B47-C47</f>
        <v>23.566666666666666</v>
      </c>
      <c r="G47" s="14"/>
      <c r="H47" s="1"/>
      <c r="I47" s="1"/>
      <c r="J47" s="1"/>
      <c r="K47" s="1"/>
    </row>
    <row r="48" spans="1:11">
      <c r="A48" s="11"/>
      <c r="B48" s="27"/>
      <c r="C48" s="57"/>
      <c r="D48" s="58"/>
      <c r="E48" s="59"/>
      <c r="F48" s="36"/>
      <c r="G48" s="14"/>
      <c r="H48" s="1"/>
      <c r="I48" s="1"/>
      <c r="J48" s="1"/>
      <c r="K48" s="1"/>
    </row>
    <row r="49" spans="1:11">
      <c r="A49" s="60" t="s">
        <v>47</v>
      </c>
      <c r="B49" s="61">
        <f>SUM(B46:B48)</f>
        <v>111.96000000000001</v>
      </c>
      <c r="C49" s="57">
        <f>SUM(C46:C48)</f>
        <v>37.32</v>
      </c>
      <c r="D49" s="62"/>
      <c r="E49" s="63"/>
      <c r="F49" s="64">
        <f>SUM(F46:F48)</f>
        <v>74.64</v>
      </c>
      <c r="G49" s="14"/>
      <c r="H49" s="1"/>
      <c r="I49" s="1"/>
      <c r="J49" s="1"/>
      <c r="K49" s="1"/>
    </row>
    <row r="50" spans="1:11">
      <c r="A50" s="194"/>
      <c r="B50" s="194"/>
      <c r="C50" s="194"/>
      <c r="D50" s="65"/>
      <c r="E50" s="66"/>
      <c r="F50" s="67"/>
      <c r="G50" s="14"/>
      <c r="H50" s="1"/>
      <c r="I50" s="1"/>
      <c r="J50" s="1"/>
      <c r="K50" s="1"/>
    </row>
    <row r="51" spans="1:11" ht="16.5">
      <c r="A51" s="68"/>
      <c r="B51" s="69" t="s">
        <v>60</v>
      </c>
      <c r="C51" s="70" t="s">
        <v>61</v>
      </c>
      <c r="D51" s="71"/>
      <c r="E51" s="72" t="s">
        <v>62</v>
      </c>
      <c r="F51" s="70" t="s">
        <v>62</v>
      </c>
      <c r="G51" s="14"/>
      <c r="H51" s="1"/>
      <c r="I51" s="1"/>
      <c r="J51" s="1"/>
      <c r="K51" s="1"/>
    </row>
    <row r="52" spans="1:11" ht="17.25">
      <c r="A52" s="73" t="s">
        <v>63</v>
      </c>
      <c r="B52" s="74">
        <v>43101</v>
      </c>
      <c r="C52" s="75">
        <v>43132</v>
      </c>
      <c r="D52" s="76" t="e">
        <f>F38+F39+F41+#REF!+F42+F43+F45+F46+F48+F49</f>
        <v>#VALUE!</v>
      </c>
      <c r="E52" s="77">
        <v>20</v>
      </c>
      <c r="F52" s="78">
        <v>5</v>
      </c>
      <c r="G52" s="14"/>
      <c r="H52" s="1"/>
      <c r="I52" s="1"/>
      <c r="J52" s="1"/>
      <c r="K52" s="1"/>
    </row>
    <row r="53" spans="1:11">
      <c r="A53" s="79"/>
      <c r="B53" s="79"/>
      <c r="C53" s="79"/>
      <c r="D53" s="65"/>
      <c r="E53" s="66"/>
      <c r="F53" s="67"/>
      <c r="G53" s="14"/>
      <c r="H53" s="1"/>
      <c r="I53" s="1"/>
      <c r="J53" s="1"/>
      <c r="K53" s="1"/>
    </row>
    <row r="54" spans="1:11" ht="17.25">
      <c r="A54" s="195" t="s">
        <v>64</v>
      </c>
      <c r="B54" s="196"/>
      <c r="C54" s="80">
        <f>F36+F42+F52</f>
        <v>3332.4299999999994</v>
      </c>
      <c r="D54" s="65"/>
      <c r="E54" s="65"/>
      <c r="F54" s="81"/>
      <c r="G54" s="14"/>
      <c r="H54" s="1"/>
      <c r="I54" s="1"/>
      <c r="J54" s="1"/>
      <c r="K54" s="1"/>
    </row>
    <row r="55" spans="1:11" ht="17.25">
      <c r="A55" s="197" t="s">
        <v>65</v>
      </c>
      <c r="B55" s="198"/>
      <c r="C55" s="198"/>
      <c r="D55" s="198"/>
      <c r="E55" s="199"/>
      <c r="F55" s="40">
        <f>C54-F49</f>
        <v>3257.7899999999995</v>
      </c>
      <c r="G55" s="82"/>
      <c r="H55" s="1"/>
      <c r="I55" s="1"/>
      <c r="J55" s="1"/>
      <c r="K55" s="1"/>
    </row>
    <row r="56" spans="1:11" ht="17.25">
      <c r="A56" s="83"/>
      <c r="B56" s="84"/>
      <c r="C56" s="84"/>
      <c r="D56" s="84"/>
      <c r="E56" s="84"/>
      <c r="F56" s="85"/>
      <c r="G56" s="82"/>
      <c r="H56" s="1"/>
      <c r="I56" s="1"/>
      <c r="J56" s="1"/>
      <c r="K56" s="1"/>
    </row>
    <row r="57" spans="1:11" ht="17.25">
      <c r="A57" s="200" t="s">
        <v>66</v>
      </c>
      <c r="B57" s="201"/>
      <c r="C57" s="201"/>
      <c r="D57" s="201"/>
      <c r="E57" s="201"/>
      <c r="F57" s="202"/>
      <c r="G57" s="82"/>
      <c r="H57" s="1"/>
      <c r="I57" s="1"/>
      <c r="J57" s="1"/>
      <c r="K57" s="1"/>
    </row>
    <row r="58" spans="1:11">
      <c r="A58" s="203" t="s">
        <v>67</v>
      </c>
      <c r="B58" s="204"/>
      <c r="C58" s="204"/>
      <c r="D58" s="204"/>
      <c r="E58" s="204"/>
      <c r="F58" s="205"/>
      <c r="G58" s="82"/>
      <c r="H58" s="1"/>
      <c r="I58" s="1"/>
      <c r="J58" s="1"/>
      <c r="K58" s="1"/>
    </row>
    <row r="59" spans="1:11" ht="15.75" thickBot="1">
      <c r="A59" s="206" t="s">
        <v>68</v>
      </c>
      <c r="B59" s="207"/>
      <c r="C59" s="207"/>
      <c r="D59" s="207"/>
      <c r="E59" s="207"/>
      <c r="F59" s="208"/>
      <c r="G59" s="82"/>
      <c r="H59" s="1"/>
      <c r="I59" s="1"/>
      <c r="J59" s="1"/>
      <c r="K59" s="1"/>
    </row>
    <row r="60" spans="1:11" ht="18" thickBot="1">
      <c r="A60" s="87"/>
      <c r="B60" s="88" t="s">
        <v>69</v>
      </c>
      <c r="C60" s="88" t="s">
        <v>70</v>
      </c>
      <c r="D60" s="89" t="s">
        <v>71</v>
      </c>
      <c r="E60" s="90" t="s">
        <v>72</v>
      </c>
      <c r="F60" s="91" t="s">
        <v>72</v>
      </c>
      <c r="G60" s="14"/>
      <c r="H60" s="1"/>
      <c r="I60" s="1"/>
      <c r="J60" s="1"/>
      <c r="K60" s="1"/>
    </row>
    <row r="61" spans="1:11" ht="17.25">
      <c r="A61" s="92"/>
      <c r="B61" s="93"/>
      <c r="C61" s="94" t="s">
        <v>73</v>
      </c>
      <c r="D61" s="93"/>
      <c r="E61" s="94"/>
      <c r="F61" s="95" t="s">
        <v>74</v>
      </c>
      <c r="G61" s="14"/>
      <c r="H61" s="1"/>
      <c r="I61" s="1"/>
      <c r="J61" s="1"/>
      <c r="K61" s="1"/>
    </row>
    <row r="62" spans="1:11" ht="17.25">
      <c r="A62" s="96" t="s">
        <v>75</v>
      </c>
      <c r="B62" s="97"/>
      <c r="C62" s="209"/>
      <c r="D62" s="210"/>
      <c r="E62" s="98"/>
      <c r="F62" s="99"/>
      <c r="G62" s="14"/>
      <c r="H62" s="1"/>
      <c r="I62" s="1"/>
      <c r="J62" s="1"/>
      <c r="K62" s="1"/>
    </row>
    <row r="63" spans="1:11" ht="17.25">
      <c r="A63" s="96" t="s">
        <v>76</v>
      </c>
      <c r="B63" s="97"/>
      <c r="C63" s="209"/>
      <c r="D63" s="210"/>
      <c r="E63" s="98"/>
      <c r="F63" s="100"/>
      <c r="G63" s="14"/>
      <c r="H63" s="1"/>
      <c r="I63" s="1"/>
      <c r="J63" s="1"/>
      <c r="K63" s="1"/>
    </row>
    <row r="64" spans="1:11" ht="17.25">
      <c r="A64" s="96" t="s">
        <v>77</v>
      </c>
      <c r="B64" s="97"/>
      <c r="C64" s="209"/>
      <c r="D64" s="210"/>
      <c r="E64" s="98"/>
      <c r="F64" s="100"/>
      <c r="G64" s="14"/>
      <c r="H64" s="1"/>
      <c r="I64" s="1"/>
      <c r="J64" s="1"/>
      <c r="K64" s="1"/>
    </row>
    <row r="65" spans="1:11" ht="18" thickBot="1">
      <c r="A65" s="101" t="s">
        <v>78</v>
      </c>
      <c r="B65" s="102" t="s">
        <v>112</v>
      </c>
      <c r="C65" s="191" t="str">
        <f>B65</f>
        <v>.…/…./20</v>
      </c>
      <c r="D65" s="192"/>
      <c r="E65" s="103" t="str">
        <f>B65</f>
        <v>.…/…./20</v>
      </c>
      <c r="F65" s="104" t="str">
        <f>B65</f>
        <v>.…/…./20</v>
      </c>
      <c r="G65" s="14"/>
      <c r="H65" s="1"/>
      <c r="I65" s="1"/>
      <c r="J65" s="1"/>
      <c r="K65" s="1"/>
    </row>
    <row r="66" spans="1:11" ht="15.75" thickBot="1">
      <c r="A66" s="105"/>
      <c r="B66" s="105"/>
      <c r="C66" s="105"/>
      <c r="D66" s="105"/>
      <c r="E66" s="105"/>
      <c r="F66" s="105"/>
      <c r="G66" s="8"/>
      <c r="H66" s="1"/>
      <c r="I66" s="1"/>
      <c r="J66" s="1"/>
      <c r="K66" s="1"/>
    </row>
  </sheetData>
  <mergeCells count="36">
    <mergeCell ref="A2:G2"/>
    <mergeCell ref="A3:F3"/>
    <mergeCell ref="A4:F4"/>
    <mergeCell ref="A5:F5"/>
    <mergeCell ref="D6:F6"/>
    <mergeCell ref="D7:F7"/>
    <mergeCell ref="I7:K9"/>
    <mergeCell ref="D8:F8"/>
    <mergeCell ref="D9:F9"/>
    <mergeCell ref="D10:F10"/>
    <mergeCell ref="A37:F37"/>
    <mergeCell ref="A12:A13"/>
    <mergeCell ref="B12:B13"/>
    <mergeCell ref="I12:K14"/>
    <mergeCell ref="C13:C14"/>
    <mergeCell ref="D13:F13"/>
    <mergeCell ref="D14:F14"/>
    <mergeCell ref="C11:C12"/>
    <mergeCell ref="D11:F12"/>
    <mergeCell ref="A15:F15"/>
    <mergeCell ref="A16:F16"/>
    <mergeCell ref="C17:D17"/>
    <mergeCell ref="D18:D36"/>
    <mergeCell ref="E18:E36"/>
    <mergeCell ref="C65:D65"/>
    <mergeCell ref="A38:F38"/>
    <mergeCell ref="A44:F44"/>
    <mergeCell ref="A50:C50"/>
    <mergeCell ref="A54:B54"/>
    <mergeCell ref="A55:E55"/>
    <mergeCell ref="A57:F57"/>
    <mergeCell ref="A58:F58"/>
    <mergeCell ref="A59:F59"/>
    <mergeCell ref="C62:D62"/>
    <mergeCell ref="C63:D63"/>
    <mergeCell ref="C64:D6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7"/>
  <sheetViews>
    <sheetView topLeftCell="A40" workbookViewId="0">
      <selection activeCell="N56" sqref="N56"/>
    </sheetView>
  </sheetViews>
  <sheetFormatPr defaultRowHeight="15"/>
  <cols>
    <col min="1" max="1" width="9.140625" customWidth="1"/>
    <col min="3" max="3" width="32.5703125" bestFit="1" customWidth="1"/>
    <col min="4" max="4" width="15.7109375" bestFit="1" customWidth="1"/>
    <col min="5" max="5" width="25.5703125" bestFit="1" customWidth="1"/>
    <col min="6" max="6" width="16.42578125" hidden="1" customWidth="1"/>
    <col min="7" max="7" width="0" hidden="1" customWidth="1"/>
    <col min="8" max="8" width="31.7109375" customWidth="1"/>
  </cols>
  <sheetData>
    <row r="1" spans="1:13" ht="15.75" thickBot="1">
      <c r="A1" s="1"/>
      <c r="B1" s="1"/>
      <c r="C1" s="1"/>
      <c r="D1" s="1"/>
      <c r="E1" s="1"/>
      <c r="F1" s="1"/>
      <c r="G1" s="1"/>
      <c r="H1" s="1"/>
      <c r="I1" s="1"/>
      <c r="J1" s="1"/>
      <c r="K1" s="130"/>
      <c r="L1" s="2"/>
      <c r="M1" s="2"/>
    </row>
    <row r="2" spans="1:13" ht="27" customHeight="1" thickBot="1">
      <c r="A2" s="3"/>
      <c r="B2" s="4"/>
      <c r="C2" s="153" t="s">
        <v>110</v>
      </c>
      <c r="D2" s="153"/>
      <c r="E2" s="153"/>
      <c r="F2" s="153"/>
      <c r="G2" s="153"/>
      <c r="H2" s="153"/>
      <c r="I2" s="154"/>
      <c r="J2" s="1"/>
      <c r="K2" s="137"/>
      <c r="L2" s="137"/>
      <c r="M2" s="137"/>
    </row>
    <row r="3" spans="1:13" ht="15.75">
      <c r="A3" s="1"/>
      <c r="B3" s="5"/>
      <c r="C3" s="155" t="s">
        <v>1</v>
      </c>
      <c r="D3" s="155"/>
      <c r="E3" s="155"/>
      <c r="F3" s="155"/>
      <c r="G3" s="155"/>
      <c r="H3" s="155"/>
      <c r="I3" s="6"/>
      <c r="J3" s="1"/>
      <c r="K3" s="137"/>
      <c r="L3" s="137"/>
      <c r="M3" s="137"/>
    </row>
    <row r="4" spans="1:13" ht="15.75" thickBot="1">
      <c r="A4" s="1"/>
      <c r="B4" s="7"/>
      <c r="C4" s="156" t="s">
        <v>111</v>
      </c>
      <c r="D4" s="156"/>
      <c r="E4" s="156"/>
      <c r="F4" s="156"/>
      <c r="G4" s="156"/>
      <c r="H4" s="156"/>
      <c r="I4" s="8"/>
      <c r="J4" s="1"/>
      <c r="K4" s="2"/>
      <c r="L4" s="2"/>
      <c r="M4" s="2"/>
    </row>
    <row r="5" spans="1:13">
      <c r="A5" s="1"/>
      <c r="B5" s="5"/>
      <c r="C5" s="157"/>
      <c r="D5" s="157"/>
      <c r="E5" s="157"/>
      <c r="F5" s="157"/>
      <c r="G5" s="157"/>
      <c r="H5" s="157"/>
      <c r="I5" s="9"/>
      <c r="J5" s="1"/>
      <c r="K5" s="2"/>
      <c r="L5" s="2"/>
      <c r="M5" s="2"/>
    </row>
    <row r="6" spans="1:13">
      <c r="A6" s="1"/>
      <c r="B6" s="10"/>
      <c r="C6" s="11" t="s">
        <v>3</v>
      </c>
      <c r="D6" s="12"/>
      <c r="E6" s="13" t="s">
        <v>4</v>
      </c>
      <c r="F6" s="158" t="s">
        <v>80</v>
      </c>
      <c r="G6" s="159"/>
      <c r="H6" s="160"/>
      <c r="I6" s="14"/>
      <c r="J6" s="1"/>
      <c r="K6" s="2"/>
      <c r="L6" s="2"/>
      <c r="M6" s="2"/>
    </row>
    <row r="7" spans="1:13" ht="15.75">
      <c r="A7" s="1"/>
      <c r="B7" s="10"/>
      <c r="C7" s="11" t="s">
        <v>6</v>
      </c>
      <c r="D7" s="15"/>
      <c r="E7" s="13" t="s">
        <v>7</v>
      </c>
      <c r="F7" s="150">
        <v>15</v>
      </c>
      <c r="G7" s="151"/>
      <c r="H7" s="152"/>
      <c r="I7" s="14"/>
      <c r="J7" s="1"/>
      <c r="K7" s="212" t="s">
        <v>89</v>
      </c>
      <c r="L7" s="213"/>
      <c r="M7" s="213"/>
    </row>
    <row r="8" spans="1:13">
      <c r="A8" s="1"/>
      <c r="B8" s="10"/>
      <c r="C8" s="11" t="s">
        <v>9</v>
      </c>
      <c r="D8" s="15"/>
      <c r="E8" s="13" t="s">
        <v>81</v>
      </c>
      <c r="F8" s="162"/>
      <c r="G8" s="162"/>
      <c r="H8" s="162"/>
      <c r="I8" s="14"/>
      <c r="J8" s="1"/>
      <c r="K8" s="213"/>
      <c r="L8" s="213"/>
      <c r="M8" s="213"/>
    </row>
    <row r="9" spans="1:13">
      <c r="A9" s="1"/>
      <c r="B9" s="10"/>
      <c r="C9" s="11" t="s">
        <v>11</v>
      </c>
      <c r="D9" s="17"/>
      <c r="E9" s="18" t="s">
        <v>12</v>
      </c>
      <c r="F9" s="163"/>
      <c r="G9" s="163"/>
      <c r="H9" s="163"/>
      <c r="I9" s="14"/>
      <c r="J9" s="1"/>
      <c r="K9" s="213"/>
      <c r="L9" s="213"/>
      <c r="M9" s="213"/>
    </row>
    <row r="10" spans="1:13">
      <c r="A10" s="1"/>
      <c r="B10" s="10"/>
      <c r="C10" s="11" t="s">
        <v>13</v>
      </c>
      <c r="D10" s="19">
        <v>30</v>
      </c>
      <c r="E10" s="11" t="s">
        <v>14</v>
      </c>
      <c r="F10" s="163">
        <v>30</v>
      </c>
      <c r="G10" s="163"/>
      <c r="H10" s="163"/>
      <c r="I10" s="14"/>
      <c r="J10" s="1"/>
      <c r="K10" s="2"/>
      <c r="L10" s="2"/>
      <c r="M10" s="2"/>
    </row>
    <row r="11" spans="1:13">
      <c r="A11" s="1"/>
      <c r="B11" s="10"/>
      <c r="C11" s="11" t="s">
        <v>15</v>
      </c>
      <c r="D11" s="20">
        <f>H55</f>
        <v>810</v>
      </c>
      <c r="E11" s="164" t="s">
        <v>16</v>
      </c>
      <c r="F11" s="166" t="s">
        <v>113</v>
      </c>
      <c r="G11" s="167"/>
      <c r="H11" s="168"/>
      <c r="I11" s="14"/>
      <c r="J11" s="1"/>
      <c r="K11" s="2"/>
      <c r="L11" s="2"/>
      <c r="M11" s="2"/>
    </row>
    <row r="12" spans="1:13">
      <c r="A12" s="1"/>
      <c r="B12" s="10"/>
      <c r="C12" s="164" t="s">
        <v>18</v>
      </c>
      <c r="D12" s="172"/>
      <c r="E12" s="165"/>
      <c r="F12" s="169"/>
      <c r="G12" s="170"/>
      <c r="H12" s="171"/>
      <c r="I12" s="14"/>
      <c r="J12" s="1"/>
      <c r="K12" s="212" t="s">
        <v>19</v>
      </c>
      <c r="L12" s="213"/>
      <c r="M12" s="213"/>
    </row>
    <row r="13" spans="1:13">
      <c r="A13" s="1"/>
      <c r="B13" s="10"/>
      <c r="C13" s="165"/>
      <c r="D13" s="173"/>
      <c r="E13" s="174" t="s">
        <v>20</v>
      </c>
      <c r="F13" s="176" t="s">
        <v>114</v>
      </c>
      <c r="G13" s="177"/>
      <c r="H13" s="178"/>
      <c r="I13" s="14"/>
      <c r="J13" s="1"/>
      <c r="K13" s="213"/>
      <c r="L13" s="213"/>
      <c r="M13" s="213"/>
    </row>
    <row r="14" spans="1:13">
      <c r="A14" s="1"/>
      <c r="B14" s="10"/>
      <c r="C14" s="11" t="s">
        <v>22</v>
      </c>
      <c r="D14" s="21"/>
      <c r="E14" s="175"/>
      <c r="F14" s="179" t="s">
        <v>23</v>
      </c>
      <c r="G14" s="180"/>
      <c r="H14" s="181"/>
      <c r="I14" s="14"/>
      <c r="J14" s="1"/>
      <c r="K14" s="213"/>
      <c r="L14" s="213"/>
      <c r="M14" s="213"/>
    </row>
    <row r="15" spans="1:13">
      <c r="A15" s="1"/>
      <c r="B15" s="10"/>
      <c r="C15" s="182"/>
      <c r="D15" s="182"/>
      <c r="E15" s="182"/>
      <c r="F15" s="182"/>
      <c r="G15" s="182"/>
      <c r="H15" s="182"/>
      <c r="I15" s="14"/>
      <c r="J15" s="1"/>
      <c r="K15" s="2"/>
      <c r="L15" s="2"/>
      <c r="M15" s="2"/>
    </row>
    <row r="16" spans="1:13">
      <c r="A16" s="1"/>
      <c r="B16" s="10"/>
      <c r="C16" s="183" t="s">
        <v>24</v>
      </c>
      <c r="D16" s="183"/>
      <c r="E16" s="183"/>
      <c r="F16" s="183"/>
      <c r="G16" s="183"/>
      <c r="H16" s="183"/>
      <c r="I16" s="14"/>
      <c r="J16" s="1"/>
      <c r="K16" s="2"/>
      <c r="L16" s="2"/>
      <c r="M16" s="2"/>
    </row>
    <row r="17" spans="1:13" ht="51">
      <c r="A17" s="1"/>
      <c r="B17" s="10"/>
      <c r="C17" s="22" t="s">
        <v>25</v>
      </c>
      <c r="D17" s="23" t="s">
        <v>84</v>
      </c>
      <c r="E17" s="184" t="s">
        <v>27</v>
      </c>
      <c r="F17" s="184"/>
      <c r="G17" s="24" t="s">
        <v>28</v>
      </c>
      <c r="H17" s="25" t="s">
        <v>28</v>
      </c>
      <c r="I17" s="14"/>
      <c r="J17" s="1"/>
      <c r="K17" s="212" t="s">
        <v>99</v>
      </c>
      <c r="L17" s="213"/>
      <c r="M17" s="213"/>
    </row>
    <row r="18" spans="1:13">
      <c r="A18" s="1"/>
      <c r="B18" s="10"/>
      <c r="C18" s="26" t="s">
        <v>29</v>
      </c>
      <c r="D18" s="27">
        <v>200</v>
      </c>
      <c r="E18" s="28">
        <f>(D18*1.5/D10)*F10</f>
        <v>300</v>
      </c>
      <c r="F18" s="185"/>
      <c r="G18" s="188"/>
      <c r="H18" s="29">
        <f t="shared" ref="H18:H37" si="0">E18-D18</f>
        <v>100</v>
      </c>
      <c r="I18" s="14"/>
      <c r="J18" s="1"/>
      <c r="K18" s="213"/>
      <c r="L18" s="213"/>
      <c r="M18" s="213"/>
    </row>
    <row r="19" spans="1:13">
      <c r="A19" s="1"/>
      <c r="B19" s="10"/>
      <c r="C19" s="31" t="s">
        <v>30</v>
      </c>
      <c r="D19" s="27">
        <v>100</v>
      </c>
      <c r="E19" s="28">
        <f>(D19*1.5/D10)*F10</f>
        <v>150</v>
      </c>
      <c r="F19" s="186"/>
      <c r="G19" s="189"/>
      <c r="H19" s="29">
        <f t="shared" si="0"/>
        <v>50</v>
      </c>
      <c r="I19" s="14"/>
      <c r="J19" s="1"/>
      <c r="K19" s="213"/>
      <c r="L19" s="213"/>
      <c r="M19" s="213"/>
    </row>
    <row r="20" spans="1:13">
      <c r="A20" s="1"/>
      <c r="B20" s="10"/>
      <c r="C20" s="31" t="s">
        <v>31</v>
      </c>
      <c r="D20" s="27">
        <v>100</v>
      </c>
      <c r="E20" s="28">
        <f>(D20*1.5/D10)*F10</f>
        <v>150</v>
      </c>
      <c r="F20" s="186"/>
      <c r="G20" s="189"/>
      <c r="H20" s="29">
        <f t="shared" si="0"/>
        <v>50</v>
      </c>
      <c r="I20" s="14"/>
      <c r="J20" s="1"/>
      <c r="K20" s="1"/>
      <c r="L20" s="1"/>
      <c r="M20" s="1"/>
    </row>
    <row r="21" spans="1:13">
      <c r="A21" s="1"/>
      <c r="B21" s="10"/>
      <c r="C21" s="31" t="s">
        <v>32</v>
      </c>
      <c r="D21" s="27">
        <v>100</v>
      </c>
      <c r="E21" s="28">
        <f>(D21*1.5/D10)*F10</f>
        <v>150</v>
      </c>
      <c r="F21" s="186"/>
      <c r="G21" s="189"/>
      <c r="H21" s="29">
        <f t="shared" si="0"/>
        <v>50</v>
      </c>
      <c r="I21" s="14"/>
      <c r="J21" s="1"/>
      <c r="K21" s="1"/>
      <c r="L21" s="1"/>
      <c r="M21" s="1"/>
    </row>
    <row r="22" spans="1:13">
      <c r="A22" s="1"/>
      <c r="B22" s="10"/>
      <c r="C22" s="31" t="s">
        <v>33</v>
      </c>
      <c r="D22" s="27">
        <v>100</v>
      </c>
      <c r="E22" s="28">
        <f>(D22*1.5/D10)*F10</f>
        <v>150</v>
      </c>
      <c r="F22" s="186"/>
      <c r="G22" s="189"/>
      <c r="H22" s="29">
        <f t="shared" si="0"/>
        <v>50</v>
      </c>
      <c r="I22" s="14"/>
      <c r="J22" s="1"/>
      <c r="K22" s="1"/>
      <c r="L22" s="1"/>
      <c r="M22" s="1"/>
    </row>
    <row r="23" spans="1:13">
      <c r="A23" s="1"/>
      <c r="B23" s="10"/>
      <c r="C23" s="31" t="s">
        <v>34</v>
      </c>
      <c r="D23" s="27">
        <v>100</v>
      </c>
      <c r="E23" s="28">
        <f>(D23*1.5/D10)*F10</f>
        <v>150</v>
      </c>
      <c r="F23" s="186"/>
      <c r="G23" s="189"/>
      <c r="H23" s="29">
        <f t="shared" si="0"/>
        <v>50</v>
      </c>
      <c r="I23" s="14"/>
      <c r="J23" s="1"/>
      <c r="K23" s="1"/>
      <c r="L23" s="1"/>
      <c r="M23" s="1"/>
    </row>
    <row r="24" spans="1:13">
      <c r="A24" s="1"/>
      <c r="B24" s="10"/>
      <c r="C24" s="32" t="s">
        <v>35</v>
      </c>
      <c r="D24" s="27">
        <v>100</v>
      </c>
      <c r="E24" s="28">
        <f>(D24*1.5/D10)*F10</f>
        <v>150</v>
      </c>
      <c r="F24" s="186"/>
      <c r="G24" s="189"/>
      <c r="H24" s="29">
        <f t="shared" si="0"/>
        <v>50</v>
      </c>
      <c r="I24" s="14"/>
      <c r="J24" s="1"/>
      <c r="K24" s="1"/>
      <c r="L24" s="1"/>
      <c r="M24" s="1"/>
    </row>
    <row r="25" spans="1:13">
      <c r="A25" s="1"/>
      <c r="B25" s="10"/>
      <c r="C25" s="31" t="s">
        <v>36</v>
      </c>
      <c r="D25" s="27">
        <v>100</v>
      </c>
      <c r="E25" s="28">
        <f>(D25*1.5/D10)*F10</f>
        <v>150</v>
      </c>
      <c r="F25" s="186"/>
      <c r="G25" s="189"/>
      <c r="H25" s="29">
        <f t="shared" si="0"/>
        <v>50</v>
      </c>
      <c r="I25" s="14"/>
      <c r="J25" s="1"/>
      <c r="K25" s="1"/>
      <c r="L25" s="1"/>
      <c r="M25" s="1"/>
    </row>
    <row r="26" spans="1:13">
      <c r="A26" s="1"/>
      <c r="B26" s="10"/>
      <c r="C26" s="31" t="s">
        <v>37</v>
      </c>
      <c r="D26" s="27">
        <v>100</v>
      </c>
      <c r="E26" s="28">
        <f>(D26*1.5/D10)*F10</f>
        <v>150</v>
      </c>
      <c r="F26" s="186"/>
      <c r="G26" s="189"/>
      <c r="H26" s="29">
        <f t="shared" si="0"/>
        <v>50</v>
      </c>
      <c r="I26" s="14"/>
      <c r="J26" s="1"/>
      <c r="K26" s="1"/>
      <c r="L26" s="1"/>
      <c r="M26" s="1"/>
    </row>
    <row r="27" spans="1:13">
      <c r="A27" s="1"/>
      <c r="B27" s="10"/>
      <c r="C27" s="31" t="s">
        <v>38</v>
      </c>
      <c r="D27" s="27">
        <v>100</v>
      </c>
      <c r="E27" s="28">
        <f>(D27*1.5/D10)*F10</f>
        <v>150</v>
      </c>
      <c r="F27" s="186"/>
      <c r="G27" s="189"/>
      <c r="H27" s="29">
        <f t="shared" si="0"/>
        <v>50</v>
      </c>
      <c r="I27" s="14"/>
      <c r="J27" s="1"/>
      <c r="K27" s="1"/>
      <c r="L27" s="1"/>
      <c r="M27" s="1"/>
    </row>
    <row r="28" spans="1:13">
      <c r="A28" s="1"/>
      <c r="B28" s="10"/>
      <c r="C28" s="31" t="s">
        <v>85</v>
      </c>
      <c r="D28" s="27">
        <v>100</v>
      </c>
      <c r="E28" s="28">
        <f>(D28*1.5/D10*F10)</f>
        <v>150</v>
      </c>
      <c r="F28" s="186"/>
      <c r="G28" s="189"/>
      <c r="H28" s="29">
        <f t="shared" si="0"/>
        <v>50</v>
      </c>
      <c r="I28" s="14"/>
      <c r="J28" s="1"/>
      <c r="K28" s="1"/>
      <c r="L28" s="1"/>
      <c r="M28" s="1"/>
    </row>
    <row r="29" spans="1:13">
      <c r="A29" s="1"/>
      <c r="B29" s="10"/>
      <c r="C29" s="31" t="s">
        <v>40</v>
      </c>
      <c r="D29" s="27">
        <v>100</v>
      </c>
      <c r="E29" s="28">
        <f>(D29*1.5/D10)*F10</f>
        <v>150</v>
      </c>
      <c r="F29" s="186"/>
      <c r="G29" s="189"/>
      <c r="H29" s="29">
        <f t="shared" si="0"/>
        <v>50</v>
      </c>
      <c r="I29" s="14"/>
      <c r="J29" s="1"/>
      <c r="K29" s="1"/>
      <c r="L29" s="1"/>
      <c r="M29" s="1"/>
    </row>
    <row r="30" spans="1:13">
      <c r="A30" s="1"/>
      <c r="B30" s="10"/>
      <c r="C30" s="31" t="s">
        <v>41</v>
      </c>
      <c r="D30" s="27">
        <v>100</v>
      </c>
      <c r="E30" s="28">
        <f>(D30*1.5/D10)*F10</f>
        <v>150</v>
      </c>
      <c r="F30" s="186"/>
      <c r="G30" s="189"/>
      <c r="H30" s="29">
        <f t="shared" si="0"/>
        <v>50</v>
      </c>
      <c r="I30" s="14"/>
      <c r="J30" s="1"/>
      <c r="K30" s="1"/>
      <c r="L30" s="1"/>
      <c r="M30" s="1"/>
    </row>
    <row r="31" spans="1:13">
      <c r="A31" s="1"/>
      <c r="B31" s="10"/>
      <c r="C31" s="32" t="s">
        <v>42</v>
      </c>
      <c r="D31" s="27">
        <v>100</v>
      </c>
      <c r="E31" s="28">
        <f>(D31*1.5/D10)*F10</f>
        <v>150</v>
      </c>
      <c r="F31" s="186"/>
      <c r="G31" s="189"/>
      <c r="H31" s="29">
        <f t="shared" si="0"/>
        <v>50</v>
      </c>
      <c r="I31" s="14"/>
      <c r="J31" s="33"/>
      <c r="K31" s="1"/>
      <c r="L31" s="1"/>
      <c r="M31" s="1"/>
    </row>
    <row r="32" spans="1:13">
      <c r="A32" s="1"/>
      <c r="B32" s="10"/>
      <c r="C32" s="131" t="s">
        <v>43</v>
      </c>
      <c r="D32" s="132">
        <v>100</v>
      </c>
      <c r="E32" s="133">
        <f>D32</f>
        <v>100</v>
      </c>
      <c r="F32" s="186"/>
      <c r="G32" s="189"/>
      <c r="H32" s="128">
        <f t="shared" si="0"/>
        <v>0</v>
      </c>
      <c r="I32" s="14"/>
      <c r="J32" s="33"/>
      <c r="K32" s="1"/>
      <c r="L32" s="1"/>
      <c r="M32" s="1"/>
    </row>
    <row r="33" spans="1:13">
      <c r="A33" s="1"/>
      <c r="B33" s="10"/>
      <c r="C33" s="131" t="s">
        <v>44</v>
      </c>
      <c r="D33" s="132">
        <v>100</v>
      </c>
      <c r="E33" s="133">
        <f>D33</f>
        <v>100</v>
      </c>
      <c r="F33" s="186"/>
      <c r="G33" s="189"/>
      <c r="H33" s="128">
        <f t="shared" si="0"/>
        <v>0</v>
      </c>
      <c r="I33" s="14"/>
      <c r="J33" s="33"/>
      <c r="K33" s="1"/>
      <c r="L33" s="1"/>
      <c r="M33" s="1"/>
    </row>
    <row r="34" spans="1:13">
      <c r="A34" s="1"/>
      <c r="B34" s="10"/>
      <c r="C34" s="32" t="s">
        <v>45</v>
      </c>
      <c r="D34" s="27">
        <v>100</v>
      </c>
      <c r="E34" s="28">
        <f>(D34*1.5/D10)*F10</f>
        <v>150</v>
      </c>
      <c r="F34" s="186"/>
      <c r="G34" s="189"/>
      <c r="H34" s="29">
        <f t="shared" si="0"/>
        <v>50</v>
      </c>
      <c r="I34" s="14"/>
      <c r="J34" s="1"/>
      <c r="K34" s="1"/>
      <c r="L34" s="1"/>
      <c r="M34" s="1"/>
    </row>
    <row r="35" spans="1:13">
      <c r="A35" s="1"/>
      <c r="B35" s="10"/>
      <c r="C35" s="32" t="s">
        <v>46</v>
      </c>
      <c r="D35" s="27">
        <v>100</v>
      </c>
      <c r="E35" s="28">
        <f>(D35*1.5/D10)*F10</f>
        <v>150</v>
      </c>
      <c r="F35" s="186"/>
      <c r="G35" s="189"/>
      <c r="H35" s="29">
        <f t="shared" si="0"/>
        <v>50</v>
      </c>
      <c r="I35" s="14"/>
      <c r="J35" s="1"/>
      <c r="K35" s="1"/>
      <c r="L35" s="1"/>
      <c r="M35" s="1"/>
    </row>
    <row r="36" spans="1:13">
      <c r="A36" s="1"/>
      <c r="B36" s="10"/>
      <c r="C36" s="32" t="s">
        <v>100</v>
      </c>
      <c r="D36" s="27">
        <v>100</v>
      </c>
      <c r="E36" s="28">
        <f>(D36*2/D10)*F10</f>
        <v>200</v>
      </c>
      <c r="F36" s="186"/>
      <c r="G36" s="189"/>
      <c r="H36" s="29">
        <f t="shared" si="0"/>
        <v>100</v>
      </c>
      <c r="I36" s="14"/>
      <c r="J36" s="1"/>
      <c r="K36" s="1"/>
      <c r="L36" s="1"/>
      <c r="M36" s="1"/>
    </row>
    <row r="37" spans="1:13">
      <c r="A37" s="1"/>
      <c r="B37" s="10"/>
      <c r="C37" s="31" t="s">
        <v>101</v>
      </c>
      <c r="D37" s="27">
        <v>100</v>
      </c>
      <c r="E37" s="28">
        <f>(D36*2/D10)*F10</f>
        <v>200</v>
      </c>
      <c r="F37" s="186"/>
      <c r="G37" s="189"/>
      <c r="H37" s="29">
        <f t="shared" si="0"/>
        <v>100</v>
      </c>
      <c r="I37" s="14"/>
      <c r="J37" s="1"/>
      <c r="K37" s="1"/>
      <c r="L37" s="1"/>
      <c r="M37" s="1"/>
    </row>
    <row r="38" spans="1:13" ht="17.25">
      <c r="A38" s="1"/>
      <c r="B38" s="10"/>
      <c r="C38" s="107" t="s">
        <v>47</v>
      </c>
      <c r="D38" s="108">
        <f>SUM(D18:D37)</f>
        <v>2100</v>
      </c>
      <c r="E38" s="39">
        <f>SUM(E18:E37)</f>
        <v>3150</v>
      </c>
      <c r="F38" s="187"/>
      <c r="G38" s="190"/>
      <c r="H38" s="40">
        <f>SUM(H18:H37)</f>
        <v>1050</v>
      </c>
      <c r="I38" s="14"/>
      <c r="J38" s="1"/>
      <c r="K38" s="1"/>
      <c r="L38" s="1"/>
      <c r="M38" s="1"/>
    </row>
    <row r="39" spans="1:13">
      <c r="A39" s="1"/>
      <c r="B39" s="10"/>
      <c r="C39" s="161"/>
      <c r="D39" s="161"/>
      <c r="E39" s="161"/>
      <c r="F39" s="161"/>
      <c r="G39" s="161"/>
      <c r="H39" s="161"/>
      <c r="I39" s="14"/>
      <c r="J39" s="1"/>
      <c r="K39" s="1"/>
      <c r="L39" s="1"/>
      <c r="M39" s="134"/>
    </row>
    <row r="40" spans="1:13">
      <c r="A40" s="1"/>
      <c r="B40" s="10"/>
      <c r="C40" s="193" t="s">
        <v>48</v>
      </c>
      <c r="D40" s="193"/>
      <c r="E40" s="193"/>
      <c r="F40" s="193"/>
      <c r="G40" s="193"/>
      <c r="H40" s="193"/>
      <c r="I40" s="14"/>
      <c r="J40" s="1"/>
      <c r="K40" s="1"/>
      <c r="L40" s="1"/>
      <c r="M40" s="3"/>
    </row>
    <row r="41" spans="1:13" ht="42.75">
      <c r="A41" s="1"/>
      <c r="B41" s="10"/>
      <c r="C41" s="22" t="s">
        <v>25</v>
      </c>
      <c r="D41" s="22" t="s">
        <v>49</v>
      </c>
      <c r="E41" s="42" t="s">
        <v>50</v>
      </c>
      <c r="F41" s="42"/>
      <c r="G41" s="42" t="s">
        <v>28</v>
      </c>
      <c r="H41" s="42" t="s">
        <v>51</v>
      </c>
      <c r="I41" s="14"/>
      <c r="J41" s="1"/>
      <c r="K41" s="1"/>
      <c r="L41" s="1"/>
      <c r="M41" s="1"/>
    </row>
    <row r="42" spans="1:13">
      <c r="A42" s="1"/>
      <c r="B42" s="10"/>
      <c r="C42" s="11" t="s">
        <v>100</v>
      </c>
      <c r="D42" s="109">
        <v>100</v>
      </c>
      <c r="E42" s="28">
        <f>D42*2</f>
        <v>200</v>
      </c>
      <c r="F42" s="42"/>
      <c r="G42" s="42"/>
      <c r="H42" s="135">
        <f>E42-D42</f>
        <v>100</v>
      </c>
      <c r="I42" s="14"/>
      <c r="J42" s="1"/>
      <c r="K42" s="1"/>
      <c r="L42" s="1"/>
      <c r="M42" s="1"/>
    </row>
    <row r="43" spans="1:13">
      <c r="A43" s="1"/>
      <c r="B43" s="10"/>
      <c r="C43" s="43" t="s">
        <v>101</v>
      </c>
      <c r="D43" s="109">
        <v>100</v>
      </c>
      <c r="E43" s="28">
        <f>D43*2</f>
        <v>200</v>
      </c>
      <c r="F43" s="42"/>
      <c r="G43" s="42"/>
      <c r="H43" s="135">
        <f>E43-D43</f>
        <v>100</v>
      </c>
      <c r="I43" s="14"/>
      <c r="J43" s="1"/>
      <c r="K43" s="1"/>
      <c r="L43" s="1"/>
      <c r="M43" s="1"/>
    </row>
    <row r="44" spans="1:13">
      <c r="A44" s="1"/>
      <c r="B44" s="10"/>
      <c r="C44" s="11" t="s">
        <v>102</v>
      </c>
      <c r="D44" s="109">
        <v>100</v>
      </c>
      <c r="E44" s="28">
        <f>D44*2</f>
        <v>200</v>
      </c>
      <c r="F44" s="42"/>
      <c r="G44" s="42"/>
      <c r="H44" s="135">
        <f>E44-D44</f>
        <v>100</v>
      </c>
      <c r="I44" s="14"/>
      <c r="J44" s="1"/>
      <c r="K44" s="1"/>
      <c r="L44" s="1"/>
      <c r="M44" s="1"/>
    </row>
    <row r="45" spans="1:13">
      <c r="A45" s="1"/>
      <c r="B45" s="10"/>
      <c r="C45" s="43" t="s">
        <v>103</v>
      </c>
      <c r="D45" s="109">
        <v>100</v>
      </c>
      <c r="E45" s="28">
        <f>D45*2</f>
        <v>200</v>
      </c>
      <c r="F45" s="42"/>
      <c r="G45" s="42"/>
      <c r="H45" s="135">
        <f>E45-D45</f>
        <v>100</v>
      </c>
      <c r="I45" s="14"/>
      <c r="J45" s="1"/>
      <c r="K45" s="1"/>
      <c r="L45" s="1"/>
      <c r="M45" s="1"/>
    </row>
    <row r="46" spans="1:13" ht="15.75">
      <c r="A46" s="1"/>
      <c r="B46" s="10"/>
      <c r="C46" s="44" t="s">
        <v>47</v>
      </c>
      <c r="D46" s="45">
        <f>SUM(D44:D45)</f>
        <v>200</v>
      </c>
      <c r="E46" s="42"/>
      <c r="F46" s="110"/>
      <c r="G46" s="111"/>
      <c r="H46" s="49">
        <f>SUM(H44:H45)</f>
        <v>200</v>
      </c>
      <c r="I46" s="14"/>
      <c r="J46" s="1"/>
      <c r="K46" s="1"/>
      <c r="L46" s="1"/>
      <c r="M46" s="1"/>
    </row>
    <row r="47" spans="1:13" ht="16.5">
      <c r="A47" s="1"/>
      <c r="B47" s="10"/>
      <c r="C47" s="50" t="s">
        <v>54</v>
      </c>
      <c r="D47" s="51">
        <f>(D38+D46)</f>
        <v>2300</v>
      </c>
      <c r="E47" s="52"/>
      <c r="F47" s="53"/>
      <c r="G47" s="54"/>
      <c r="H47" s="52"/>
      <c r="I47" s="14"/>
      <c r="J47" s="1"/>
      <c r="K47" s="1"/>
      <c r="L47" s="1"/>
      <c r="M47" s="1"/>
    </row>
    <row r="48" spans="1:13">
      <c r="A48" s="1"/>
      <c r="B48" s="10"/>
      <c r="C48" s="193" t="s">
        <v>55</v>
      </c>
      <c r="D48" s="193"/>
      <c r="E48" s="193"/>
      <c r="F48" s="193"/>
      <c r="G48" s="193"/>
      <c r="H48" s="193"/>
      <c r="I48" s="14"/>
      <c r="J48" s="1"/>
      <c r="K48" s="1"/>
      <c r="L48" s="1"/>
      <c r="M48" s="1"/>
    </row>
    <row r="49" spans="1:13" ht="42.75">
      <c r="A49" s="1"/>
      <c r="B49" s="10"/>
      <c r="C49" s="22" t="s">
        <v>25</v>
      </c>
      <c r="D49" s="22" t="s">
        <v>56</v>
      </c>
      <c r="E49" s="22" t="s">
        <v>57</v>
      </c>
      <c r="F49" s="22"/>
      <c r="G49" s="55" t="s">
        <v>28</v>
      </c>
      <c r="H49" s="22" t="s">
        <v>51</v>
      </c>
      <c r="I49" s="14"/>
      <c r="J49" s="1"/>
      <c r="K49" s="1"/>
      <c r="L49" s="1"/>
      <c r="M49" s="1"/>
    </row>
    <row r="50" spans="1:13">
      <c r="A50" s="1"/>
      <c r="B50" s="10"/>
      <c r="C50" s="43" t="s">
        <v>58</v>
      </c>
      <c r="D50" s="56">
        <v>20</v>
      </c>
      <c r="E50" s="57">
        <f>D50*2</f>
        <v>40</v>
      </c>
      <c r="F50" s="112"/>
      <c r="G50" s="113"/>
      <c r="H50" s="29">
        <f>E50-D50</f>
        <v>20</v>
      </c>
      <c r="I50" s="14"/>
      <c r="J50" s="1"/>
      <c r="K50" s="1"/>
      <c r="L50" s="1"/>
      <c r="M50" s="1"/>
    </row>
    <row r="51" spans="1:13">
      <c r="A51" s="1"/>
      <c r="B51" s="10"/>
      <c r="C51" s="43" t="s">
        <v>59</v>
      </c>
      <c r="D51" s="27">
        <v>20</v>
      </c>
      <c r="E51" s="57">
        <f>D51*2</f>
        <v>40</v>
      </c>
      <c r="F51" s="112"/>
      <c r="G51" s="113"/>
      <c r="H51" s="29">
        <f>E51-D51</f>
        <v>20</v>
      </c>
      <c r="I51" s="14"/>
      <c r="J51" s="1"/>
      <c r="K51" s="1"/>
      <c r="L51" s="1"/>
      <c r="M51" s="1"/>
    </row>
    <row r="52" spans="1:13">
      <c r="A52" s="1"/>
      <c r="B52" s="10"/>
      <c r="C52" s="114" t="s">
        <v>47</v>
      </c>
      <c r="D52" s="115">
        <f>SUM(D50:D51)</f>
        <v>40</v>
      </c>
      <c r="E52" s="57">
        <f>SUM(E50:E51)</f>
        <v>80</v>
      </c>
      <c r="F52" s="62"/>
      <c r="G52" s="63"/>
      <c r="H52" s="116">
        <f>SUM(H50:H51)</f>
        <v>40</v>
      </c>
      <c r="I52" s="14"/>
      <c r="J52" s="1"/>
      <c r="K52" s="1"/>
      <c r="L52" s="1"/>
      <c r="M52" s="1"/>
    </row>
    <row r="53" spans="1:13">
      <c r="A53" s="1"/>
      <c r="B53" s="10"/>
      <c r="C53" s="117"/>
      <c r="D53" s="118"/>
      <c r="E53" s="67"/>
      <c r="F53" s="65"/>
      <c r="G53" s="66"/>
      <c r="H53" s="119"/>
      <c r="I53" s="14"/>
      <c r="J53" s="1"/>
      <c r="K53" s="1"/>
      <c r="L53" s="1"/>
      <c r="M53" s="1"/>
    </row>
    <row r="54" spans="1:13">
      <c r="A54" s="1"/>
      <c r="B54" s="10"/>
      <c r="C54" s="194"/>
      <c r="D54" s="194"/>
      <c r="E54" s="194"/>
      <c r="F54" s="65"/>
      <c r="G54" s="66"/>
      <c r="H54" s="67"/>
      <c r="I54" s="14"/>
      <c r="J54" s="1"/>
      <c r="K54" s="1"/>
      <c r="L54" s="1"/>
      <c r="M54" s="1"/>
    </row>
    <row r="55" spans="1:13" ht="17.25">
      <c r="A55" s="1"/>
      <c r="B55" s="10"/>
      <c r="C55" s="197" t="s">
        <v>104</v>
      </c>
      <c r="D55" s="198"/>
      <c r="E55" s="198"/>
      <c r="F55" s="198"/>
      <c r="G55" s="199"/>
      <c r="H55" s="122">
        <f>H38-H46-H52</f>
        <v>810</v>
      </c>
      <c r="I55" s="82"/>
      <c r="J55" s="1"/>
      <c r="K55" s="1"/>
      <c r="L55" s="1"/>
      <c r="M55" s="1"/>
    </row>
    <row r="56" spans="1:13" ht="17.25">
      <c r="A56" s="1"/>
      <c r="B56" s="10"/>
      <c r="C56" s="83"/>
      <c r="D56" s="84"/>
      <c r="E56" s="84"/>
      <c r="F56" s="84"/>
      <c r="G56" s="84"/>
      <c r="H56" s="85"/>
      <c r="I56" s="82"/>
      <c r="J56" s="1"/>
      <c r="K56" s="1"/>
      <c r="L56" s="1"/>
      <c r="M56" s="1"/>
    </row>
    <row r="57" spans="1:13" ht="17.25">
      <c r="A57" s="1"/>
      <c r="B57" s="10"/>
      <c r="C57" s="200" t="s">
        <v>66</v>
      </c>
      <c r="D57" s="201"/>
      <c r="E57" s="201"/>
      <c r="F57" s="201"/>
      <c r="G57" s="201"/>
      <c r="H57" s="202"/>
      <c r="I57" s="82"/>
      <c r="J57" s="1"/>
      <c r="K57" s="1"/>
      <c r="L57" s="1"/>
      <c r="M57" s="1"/>
    </row>
    <row r="58" spans="1:13">
      <c r="A58" s="1"/>
      <c r="B58" s="10"/>
      <c r="C58" s="203" t="s">
        <v>86</v>
      </c>
      <c r="D58" s="204"/>
      <c r="E58" s="204"/>
      <c r="F58" s="204"/>
      <c r="G58" s="204"/>
      <c r="H58" s="205"/>
      <c r="I58" s="82"/>
      <c r="J58" s="1"/>
      <c r="K58" s="1"/>
      <c r="L58" s="1"/>
      <c r="M58" s="1"/>
    </row>
    <row r="59" spans="1:13" ht="15.75" thickBot="1">
      <c r="A59" s="1"/>
      <c r="B59" s="10"/>
      <c r="C59" s="206" t="s">
        <v>87</v>
      </c>
      <c r="D59" s="207"/>
      <c r="E59" s="207"/>
      <c r="F59" s="207"/>
      <c r="G59" s="207"/>
      <c r="H59" s="208"/>
      <c r="I59" s="82"/>
      <c r="J59" s="1"/>
      <c r="K59" s="1"/>
      <c r="L59" s="1"/>
      <c r="M59" s="1"/>
    </row>
    <row r="60" spans="1:13" ht="18" thickBot="1">
      <c r="A60" s="1"/>
      <c r="B60" s="86"/>
      <c r="C60" s="87"/>
      <c r="D60" s="88" t="s">
        <v>69</v>
      </c>
      <c r="E60" s="88" t="s">
        <v>70</v>
      </c>
      <c r="F60" s="123" t="s">
        <v>71</v>
      </c>
      <c r="G60" s="124" t="s">
        <v>72</v>
      </c>
      <c r="H60" s="91" t="s">
        <v>72</v>
      </c>
      <c r="I60" s="14"/>
      <c r="J60" s="1"/>
      <c r="K60" s="1"/>
      <c r="L60" s="1"/>
      <c r="M60" s="1"/>
    </row>
    <row r="61" spans="1:13" ht="17.25">
      <c r="A61" s="1"/>
      <c r="B61" s="86"/>
      <c r="C61" s="92"/>
      <c r="D61" s="97"/>
      <c r="E61" s="94" t="s">
        <v>73</v>
      </c>
      <c r="F61" s="93"/>
      <c r="G61" s="94"/>
      <c r="H61" s="95" t="s">
        <v>74</v>
      </c>
      <c r="I61" s="14"/>
      <c r="J61" s="1"/>
      <c r="K61" s="1"/>
      <c r="L61" s="1"/>
      <c r="M61" s="1"/>
    </row>
    <row r="62" spans="1:13" ht="17.25">
      <c r="A62" s="1"/>
      <c r="B62" s="86"/>
      <c r="C62" s="96" t="s">
        <v>75</v>
      </c>
      <c r="D62" s="97"/>
      <c r="E62" s="209"/>
      <c r="F62" s="210"/>
      <c r="G62" s="98"/>
      <c r="H62" s="99"/>
      <c r="I62" s="14"/>
      <c r="J62" s="1"/>
      <c r="K62" s="1"/>
      <c r="L62" s="1"/>
      <c r="M62" s="1"/>
    </row>
    <row r="63" spans="1:13" ht="17.25">
      <c r="A63" s="1"/>
      <c r="B63" s="86"/>
      <c r="C63" s="96" t="s">
        <v>76</v>
      </c>
      <c r="D63" s="97"/>
      <c r="E63" s="209"/>
      <c r="F63" s="210"/>
      <c r="G63" s="98"/>
      <c r="H63" s="100"/>
      <c r="I63" s="14"/>
      <c r="J63" s="1"/>
      <c r="K63" s="1"/>
      <c r="L63" s="1"/>
      <c r="M63" s="1"/>
    </row>
    <row r="64" spans="1:13" ht="17.25">
      <c r="A64" s="1"/>
      <c r="B64" s="86"/>
      <c r="C64" s="96" t="s">
        <v>77</v>
      </c>
      <c r="D64" s="97"/>
      <c r="E64" s="209"/>
      <c r="F64" s="210"/>
      <c r="G64" s="98"/>
      <c r="H64" s="100"/>
      <c r="I64" s="14"/>
      <c r="J64" s="1"/>
      <c r="K64" s="1"/>
      <c r="L64" s="1"/>
      <c r="M64" s="1"/>
    </row>
    <row r="65" spans="1:13" ht="18" thickBot="1">
      <c r="A65" s="14"/>
      <c r="B65" s="8"/>
      <c r="C65" s="125" t="s">
        <v>78</v>
      </c>
      <c r="D65" s="102" t="s">
        <v>112</v>
      </c>
      <c r="E65" s="191" t="str">
        <f>D65</f>
        <v>.…/…./20</v>
      </c>
      <c r="F65" s="192"/>
      <c r="G65" s="103" t="str">
        <f>D65</f>
        <v>.…/…./20</v>
      </c>
      <c r="H65" s="104" t="str">
        <f>D65</f>
        <v>.…/…./20</v>
      </c>
      <c r="I65" s="14"/>
      <c r="J65" s="1"/>
      <c r="K65" s="1"/>
      <c r="L65" s="1"/>
      <c r="M65" s="1"/>
    </row>
    <row r="66" spans="1:13" ht="15.75" thickBot="1">
      <c r="A66" s="14"/>
      <c r="B66" s="105"/>
      <c r="C66" s="105"/>
      <c r="D66" s="105"/>
      <c r="E66" s="105"/>
      <c r="F66" s="105"/>
      <c r="G66" s="105"/>
      <c r="H66" s="105"/>
      <c r="I66" s="8"/>
      <c r="J66" s="1"/>
      <c r="K66" s="1"/>
      <c r="L66" s="1"/>
      <c r="M66" s="1"/>
    </row>
    <row r="67" spans="1:13">
      <c r="A67" s="1"/>
      <c r="B67" s="1"/>
      <c r="C67" s="1"/>
      <c r="D67" s="1"/>
      <c r="E67" s="1"/>
      <c r="F67" s="1"/>
      <c r="G67" s="1"/>
      <c r="H67" s="1"/>
      <c r="I67" s="1"/>
      <c r="J67" s="1"/>
      <c r="K67" s="1"/>
      <c r="L67" s="1"/>
      <c r="M67" s="1"/>
    </row>
  </sheetData>
  <mergeCells count="36">
    <mergeCell ref="F6:H6"/>
    <mergeCell ref="C2:I2"/>
    <mergeCell ref="C3:H3"/>
    <mergeCell ref="C4:H4"/>
    <mergeCell ref="C5:H5"/>
    <mergeCell ref="F7:H7"/>
    <mergeCell ref="K7:M9"/>
    <mergeCell ref="F8:H8"/>
    <mergeCell ref="F9:H9"/>
    <mergeCell ref="F10:H10"/>
    <mergeCell ref="C12:C13"/>
    <mergeCell ref="D12:D13"/>
    <mergeCell ref="K12:M14"/>
    <mergeCell ref="E13:E14"/>
    <mergeCell ref="F13:H13"/>
    <mergeCell ref="F14:H14"/>
    <mergeCell ref="E11:E12"/>
    <mergeCell ref="F11:H12"/>
    <mergeCell ref="C15:H15"/>
    <mergeCell ref="C16:H16"/>
    <mergeCell ref="E17:F17"/>
    <mergeCell ref="K17:M19"/>
    <mergeCell ref="F18:F38"/>
    <mergeCell ref="G18:G38"/>
    <mergeCell ref="E65:F65"/>
    <mergeCell ref="C39:H39"/>
    <mergeCell ref="C40:H40"/>
    <mergeCell ref="C48:H48"/>
    <mergeCell ref="C54:E54"/>
    <mergeCell ref="C55:G55"/>
    <mergeCell ref="C57:H57"/>
    <mergeCell ref="C58:H58"/>
    <mergeCell ref="C59:H59"/>
    <mergeCell ref="E62:F62"/>
    <mergeCell ref="E63:F63"/>
    <mergeCell ref="E64:F6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0"/>
  <sheetViews>
    <sheetView topLeftCell="A40" workbookViewId="0">
      <selection activeCell="D72" sqref="D72"/>
    </sheetView>
  </sheetViews>
  <sheetFormatPr defaultRowHeight="15"/>
  <cols>
    <col min="2" max="2" width="30.5703125" bestFit="1" customWidth="1"/>
    <col min="3" max="3" width="22.42578125" bestFit="1" customWidth="1"/>
    <col min="4" max="4" width="25.5703125" bestFit="1" customWidth="1"/>
    <col min="5" max="5" width="16.42578125" hidden="1" customWidth="1"/>
    <col min="6" max="6" width="35.5703125" customWidth="1"/>
    <col min="7" max="7" width="3.5703125" customWidth="1"/>
  </cols>
  <sheetData>
    <row r="1" spans="1:12" ht="15.75" thickBot="1">
      <c r="A1" s="1"/>
      <c r="B1" s="1"/>
      <c r="C1" s="1"/>
      <c r="D1" s="1"/>
      <c r="E1" s="1"/>
      <c r="F1" s="1"/>
      <c r="G1" s="1"/>
      <c r="H1" s="1"/>
      <c r="I1" s="2"/>
      <c r="J1" s="2"/>
      <c r="K1" s="2"/>
      <c r="L1" s="1"/>
    </row>
    <row r="2" spans="1:12" ht="27" thickBot="1">
      <c r="A2" s="4"/>
      <c r="B2" s="153" t="s">
        <v>0</v>
      </c>
      <c r="C2" s="153"/>
      <c r="D2" s="153"/>
      <c r="E2" s="153"/>
      <c r="F2" s="153"/>
      <c r="G2" s="154"/>
      <c r="H2" s="1"/>
      <c r="I2" s="1"/>
      <c r="L2" s="1"/>
    </row>
    <row r="3" spans="1:12" ht="15.75">
      <c r="A3" s="5"/>
      <c r="B3" s="155" t="s">
        <v>1</v>
      </c>
      <c r="C3" s="155"/>
      <c r="D3" s="155"/>
      <c r="E3" s="155"/>
      <c r="F3" s="155"/>
      <c r="G3" s="6"/>
      <c r="H3" s="1"/>
      <c r="I3" s="1"/>
      <c r="L3" s="1"/>
    </row>
    <row r="4" spans="1:12" ht="15.75" thickBot="1">
      <c r="A4" s="7"/>
      <c r="B4" s="156" t="s">
        <v>88</v>
      </c>
      <c r="C4" s="156"/>
      <c r="D4" s="156"/>
      <c r="E4" s="156"/>
      <c r="F4" s="156"/>
      <c r="G4" s="8"/>
      <c r="H4" s="1"/>
      <c r="I4" s="2"/>
      <c r="J4" s="2"/>
      <c r="K4" s="2"/>
      <c r="L4" s="1"/>
    </row>
    <row r="5" spans="1:12">
      <c r="A5" s="5"/>
      <c r="B5" s="157"/>
      <c r="C5" s="157"/>
      <c r="D5" s="157"/>
      <c r="E5" s="157"/>
      <c r="F5" s="157"/>
      <c r="G5" s="9"/>
      <c r="H5" s="1"/>
      <c r="I5" s="2"/>
      <c r="J5" s="2"/>
      <c r="K5" s="2"/>
      <c r="L5" s="1"/>
    </row>
    <row r="6" spans="1:12">
      <c r="A6" s="10"/>
      <c r="B6" s="11" t="s">
        <v>3</v>
      </c>
      <c r="C6" s="12"/>
      <c r="D6" s="13" t="s">
        <v>4</v>
      </c>
      <c r="E6" s="214" t="s">
        <v>80</v>
      </c>
      <c r="F6" s="216"/>
      <c r="G6" s="14"/>
      <c r="H6" s="1"/>
      <c r="I6" s="2"/>
      <c r="J6" s="2"/>
      <c r="K6" s="2"/>
      <c r="L6" s="1"/>
    </row>
    <row r="7" spans="1:12" ht="15.75">
      <c r="A7" s="10"/>
      <c r="B7" s="11" t="s">
        <v>6</v>
      </c>
      <c r="C7" s="15"/>
      <c r="D7" s="13" t="s">
        <v>7</v>
      </c>
      <c r="E7" s="150">
        <v>12</v>
      </c>
      <c r="F7" s="152"/>
      <c r="G7" s="14"/>
      <c r="H7" s="1"/>
      <c r="I7" s="212" t="s">
        <v>89</v>
      </c>
      <c r="J7" s="213"/>
      <c r="K7" s="213"/>
      <c r="L7" s="1"/>
    </row>
    <row r="8" spans="1:12">
      <c r="A8" s="10"/>
      <c r="B8" s="11" t="s">
        <v>9</v>
      </c>
      <c r="C8" s="15"/>
      <c r="D8" s="13" t="s">
        <v>81</v>
      </c>
      <c r="E8" s="162"/>
      <c r="F8" s="162"/>
      <c r="G8" s="14"/>
      <c r="H8" s="1"/>
      <c r="I8" s="213"/>
      <c r="J8" s="213"/>
      <c r="K8" s="213"/>
      <c r="L8" s="1"/>
    </row>
    <row r="9" spans="1:12">
      <c r="A9" s="10"/>
      <c r="B9" s="11" t="s">
        <v>11</v>
      </c>
      <c r="C9" s="17"/>
      <c r="D9" s="18" t="s">
        <v>12</v>
      </c>
      <c r="E9" s="163"/>
      <c r="F9" s="163"/>
      <c r="G9" s="14"/>
      <c r="H9" s="1"/>
      <c r="I9" s="213"/>
      <c r="J9" s="213"/>
      <c r="K9" s="213"/>
      <c r="L9" s="1"/>
    </row>
    <row r="10" spans="1:12" ht="11.25" customHeight="1">
      <c r="A10" s="10"/>
      <c r="B10" s="11" t="s">
        <v>13</v>
      </c>
      <c r="C10" s="19">
        <v>30</v>
      </c>
      <c r="D10" s="11" t="s">
        <v>14</v>
      </c>
      <c r="E10" s="163">
        <v>14</v>
      </c>
      <c r="F10" s="163"/>
      <c r="G10" s="14"/>
      <c r="H10" s="1"/>
      <c r="I10" s="2"/>
      <c r="J10" s="2"/>
      <c r="K10" s="2"/>
      <c r="L10" s="1"/>
    </row>
    <row r="11" spans="1:12" ht="40.5" customHeight="1">
      <c r="A11" s="10"/>
      <c r="B11" s="11" t="s">
        <v>15</v>
      </c>
      <c r="C11" s="20">
        <f>F58</f>
        <v>85.333333333333314</v>
      </c>
      <c r="D11" s="164" t="s">
        <v>16</v>
      </c>
      <c r="E11" s="166" t="s">
        <v>90</v>
      </c>
      <c r="F11" s="168"/>
      <c r="G11" s="14"/>
      <c r="H11" s="1"/>
      <c r="I11" s="2"/>
      <c r="J11" s="2"/>
      <c r="K11" s="2"/>
      <c r="L11" s="1"/>
    </row>
    <row r="12" spans="1:12">
      <c r="A12" s="10"/>
      <c r="B12" s="164" t="s">
        <v>18</v>
      </c>
      <c r="C12" s="172"/>
      <c r="D12" s="165"/>
      <c r="E12" s="169"/>
      <c r="F12" s="171"/>
      <c r="G12" s="14"/>
      <c r="H12" s="1"/>
      <c r="I12" s="212" t="s">
        <v>19</v>
      </c>
      <c r="J12" s="213"/>
      <c r="K12" s="213"/>
      <c r="L12" s="1"/>
    </row>
    <row r="13" spans="1:12">
      <c r="A13" s="10"/>
      <c r="B13" s="165"/>
      <c r="C13" s="173"/>
      <c r="D13" s="174" t="s">
        <v>20</v>
      </c>
      <c r="E13" s="176" t="s">
        <v>21</v>
      </c>
      <c r="F13" s="178"/>
      <c r="G13" s="14"/>
      <c r="H13" s="1"/>
      <c r="I13" s="213"/>
      <c r="J13" s="213"/>
      <c r="K13" s="213"/>
      <c r="L13" s="1"/>
    </row>
    <row r="14" spans="1:12">
      <c r="A14" s="10"/>
      <c r="B14" s="11" t="s">
        <v>22</v>
      </c>
      <c r="C14" s="21"/>
      <c r="D14" s="175"/>
      <c r="E14" s="179" t="s">
        <v>23</v>
      </c>
      <c r="F14" s="181"/>
      <c r="G14" s="14"/>
      <c r="H14" s="1"/>
      <c r="I14" s="213"/>
      <c r="J14" s="213"/>
      <c r="K14" s="213"/>
      <c r="L14" s="1"/>
    </row>
    <row r="15" spans="1:12">
      <c r="A15" s="10"/>
      <c r="B15" s="182"/>
      <c r="C15" s="182"/>
      <c r="D15" s="182"/>
      <c r="E15" s="182"/>
      <c r="F15" s="182"/>
      <c r="G15" s="14"/>
      <c r="H15" s="1"/>
      <c r="I15" s="1"/>
      <c r="J15" s="1"/>
      <c r="K15" s="1"/>
      <c r="L15" s="1"/>
    </row>
    <row r="16" spans="1:12">
      <c r="A16" s="10"/>
      <c r="B16" s="183" t="s">
        <v>24</v>
      </c>
      <c r="C16" s="183"/>
      <c r="D16" s="183"/>
      <c r="E16" s="183"/>
      <c r="F16" s="183"/>
      <c r="G16" s="14"/>
      <c r="H16" s="1"/>
      <c r="I16" s="1"/>
      <c r="J16" s="1"/>
      <c r="K16" s="1"/>
      <c r="L16" s="1"/>
    </row>
    <row r="17" spans="1:12" ht="38.25">
      <c r="A17" s="10"/>
      <c r="B17" s="22" t="s">
        <v>25</v>
      </c>
      <c r="C17" s="23" t="s">
        <v>91</v>
      </c>
      <c r="D17" s="184" t="s">
        <v>27</v>
      </c>
      <c r="E17" s="184"/>
      <c r="F17" s="25" t="s">
        <v>28</v>
      </c>
      <c r="G17" s="14"/>
      <c r="H17" s="1"/>
      <c r="I17" s="1"/>
      <c r="J17" s="1"/>
      <c r="K17" s="1"/>
      <c r="L17" s="1"/>
    </row>
    <row r="18" spans="1:12">
      <c r="A18" s="10"/>
      <c r="B18" s="26" t="s">
        <v>29</v>
      </c>
      <c r="C18" s="27">
        <v>10</v>
      </c>
      <c r="D18" s="28">
        <f>(C18/3/C10)*E10</f>
        <v>1.5555555555555556</v>
      </c>
      <c r="E18" s="185"/>
      <c r="F18" s="29">
        <f t="shared" ref="F18:F31" si="0">C18/3-D18</f>
        <v>1.7777777777777779</v>
      </c>
      <c r="G18" s="14"/>
      <c r="H18" s="1"/>
      <c r="I18" s="30"/>
      <c r="J18" s="1"/>
      <c r="K18" s="1"/>
      <c r="L18" s="1"/>
    </row>
    <row r="19" spans="1:12">
      <c r="A19" s="10"/>
      <c r="B19" s="31" t="s">
        <v>30</v>
      </c>
      <c r="C19" s="27">
        <v>0</v>
      </c>
      <c r="D19" s="28">
        <f>(C19/3/C10)*E10</f>
        <v>0</v>
      </c>
      <c r="E19" s="186"/>
      <c r="F19" s="29">
        <f t="shared" si="0"/>
        <v>0</v>
      </c>
      <c r="G19" s="14"/>
      <c r="H19" s="1"/>
      <c r="I19" s="30"/>
      <c r="J19" s="1"/>
      <c r="K19" s="1"/>
      <c r="L19" s="1"/>
    </row>
    <row r="20" spans="1:12">
      <c r="A20" s="10"/>
      <c r="B20" s="31" t="s">
        <v>31</v>
      </c>
      <c r="C20" s="27">
        <v>0</v>
      </c>
      <c r="D20" s="28">
        <f>(C20/3/C10)*E10</f>
        <v>0</v>
      </c>
      <c r="E20" s="186"/>
      <c r="F20" s="29">
        <f t="shared" si="0"/>
        <v>0</v>
      </c>
      <c r="G20" s="14"/>
      <c r="H20" s="1"/>
      <c r="I20" s="1"/>
      <c r="J20" s="1"/>
      <c r="K20" s="1"/>
      <c r="L20" s="1"/>
    </row>
    <row r="21" spans="1:12">
      <c r="A21" s="10"/>
      <c r="B21" s="31" t="s">
        <v>32</v>
      </c>
      <c r="C21" s="27">
        <v>0</v>
      </c>
      <c r="D21" s="28">
        <f>(C21/3/C10)*E10</f>
        <v>0</v>
      </c>
      <c r="E21" s="186"/>
      <c r="F21" s="29">
        <f t="shared" si="0"/>
        <v>0</v>
      </c>
      <c r="G21" s="14"/>
      <c r="H21" s="1"/>
      <c r="I21" s="1"/>
      <c r="J21" s="1"/>
      <c r="K21" s="1"/>
      <c r="L21" s="1"/>
    </row>
    <row r="22" spans="1:12">
      <c r="A22" s="10"/>
      <c r="B22" s="31" t="s">
        <v>33</v>
      </c>
      <c r="C22" s="27">
        <v>50</v>
      </c>
      <c r="D22" s="28">
        <f>(C22/3/C10)*E10</f>
        <v>7.7777777777777786</v>
      </c>
      <c r="E22" s="186"/>
      <c r="F22" s="29">
        <f t="shared" si="0"/>
        <v>8.8888888888888893</v>
      </c>
      <c r="G22" s="14"/>
      <c r="H22" s="1"/>
      <c r="I22" s="1"/>
      <c r="J22" s="1"/>
      <c r="K22" s="1"/>
      <c r="L22" s="1"/>
    </row>
    <row r="23" spans="1:12">
      <c r="A23" s="10"/>
      <c r="B23" s="31" t="s">
        <v>34</v>
      </c>
      <c r="C23" s="27">
        <v>500</v>
      </c>
      <c r="D23" s="28">
        <f>(C23/3/C10)*E10</f>
        <v>77.777777777777771</v>
      </c>
      <c r="E23" s="186"/>
      <c r="F23" s="29">
        <f t="shared" si="0"/>
        <v>88.888888888888886</v>
      </c>
      <c r="G23" s="14"/>
      <c r="H23" s="1"/>
      <c r="I23" s="1"/>
      <c r="J23" s="1"/>
      <c r="K23" s="1"/>
      <c r="L23" s="1"/>
    </row>
    <row r="24" spans="1:12">
      <c r="A24" s="10"/>
      <c r="B24" s="32" t="s">
        <v>35</v>
      </c>
      <c r="C24" s="27">
        <v>10</v>
      </c>
      <c r="D24" s="28">
        <f>(C24/3/C10)*E10</f>
        <v>1.5555555555555556</v>
      </c>
      <c r="E24" s="186"/>
      <c r="F24" s="29">
        <f t="shared" si="0"/>
        <v>1.7777777777777779</v>
      </c>
      <c r="G24" s="14"/>
      <c r="H24" s="1"/>
      <c r="I24" s="1"/>
      <c r="J24" s="1"/>
      <c r="K24" s="1"/>
      <c r="L24" s="1"/>
    </row>
    <row r="25" spans="1:12">
      <c r="A25" s="10"/>
      <c r="B25" s="31" t="s">
        <v>36</v>
      </c>
      <c r="C25" s="27">
        <v>0</v>
      </c>
      <c r="D25" s="28">
        <f>(C25/3/C10)*E10</f>
        <v>0</v>
      </c>
      <c r="E25" s="186"/>
      <c r="F25" s="29">
        <f t="shared" si="0"/>
        <v>0</v>
      </c>
      <c r="G25" s="14"/>
      <c r="H25" s="1"/>
      <c r="I25" s="1"/>
      <c r="J25" s="1"/>
      <c r="K25" s="1"/>
      <c r="L25" s="1"/>
    </row>
    <row r="26" spans="1:12">
      <c r="A26" s="10"/>
      <c r="B26" s="31" t="s">
        <v>37</v>
      </c>
      <c r="C26" s="27">
        <v>5</v>
      </c>
      <c r="D26" s="28">
        <f>(C26/3/C10)*E10</f>
        <v>0.77777777777777779</v>
      </c>
      <c r="E26" s="186"/>
      <c r="F26" s="29">
        <f t="shared" si="0"/>
        <v>0.88888888888888895</v>
      </c>
      <c r="G26" s="14"/>
      <c r="H26" s="1"/>
      <c r="I26" s="1"/>
      <c r="J26" s="1"/>
      <c r="K26" s="1"/>
      <c r="L26" s="1"/>
    </row>
    <row r="27" spans="1:12">
      <c r="A27" s="10"/>
      <c r="B27" s="31" t="s">
        <v>38</v>
      </c>
      <c r="C27" s="27">
        <v>0</v>
      </c>
      <c r="D27" s="28">
        <f>(C27/3/C10)*E10</f>
        <v>0</v>
      </c>
      <c r="E27" s="186"/>
      <c r="F27" s="29">
        <f t="shared" si="0"/>
        <v>0</v>
      </c>
      <c r="G27" s="14"/>
      <c r="H27" s="1"/>
      <c r="I27" s="1"/>
      <c r="J27" s="1"/>
      <c r="K27" s="1"/>
      <c r="L27" s="1"/>
    </row>
    <row r="28" spans="1:12">
      <c r="A28" s="10"/>
      <c r="B28" s="31" t="s">
        <v>39</v>
      </c>
      <c r="C28" s="27">
        <v>0</v>
      </c>
      <c r="D28" s="28">
        <f>(C28/3/C10*E10)</f>
        <v>0</v>
      </c>
      <c r="E28" s="186"/>
      <c r="F28" s="29">
        <f t="shared" si="0"/>
        <v>0</v>
      </c>
      <c r="G28" s="14"/>
      <c r="H28" s="1"/>
      <c r="I28" s="1"/>
      <c r="J28" s="1"/>
      <c r="K28" s="1"/>
      <c r="L28" s="1"/>
    </row>
    <row r="29" spans="1:12">
      <c r="A29" s="10"/>
      <c r="B29" s="31" t="s">
        <v>40</v>
      </c>
      <c r="C29" s="27">
        <v>0</v>
      </c>
      <c r="D29" s="28">
        <f>(C29/3/C10)*E10</f>
        <v>0</v>
      </c>
      <c r="E29" s="186"/>
      <c r="F29" s="29">
        <f t="shared" si="0"/>
        <v>0</v>
      </c>
      <c r="G29" s="14"/>
      <c r="H29" s="1"/>
      <c r="I29" s="1"/>
      <c r="J29" s="1"/>
      <c r="K29" s="1"/>
      <c r="L29" s="1"/>
    </row>
    <row r="30" spans="1:12">
      <c r="A30" s="10"/>
      <c r="B30" s="31" t="s">
        <v>41</v>
      </c>
      <c r="C30" s="27">
        <v>10</v>
      </c>
      <c r="D30" s="28">
        <f>(C30/3/C10)*E10</f>
        <v>1.5555555555555556</v>
      </c>
      <c r="E30" s="186"/>
      <c r="F30" s="29">
        <f t="shared" si="0"/>
        <v>1.7777777777777779</v>
      </c>
      <c r="G30" s="14"/>
      <c r="H30" s="1"/>
      <c r="I30" s="1"/>
      <c r="J30" s="1"/>
      <c r="K30" s="1"/>
      <c r="L30" s="1"/>
    </row>
    <row r="31" spans="1:12">
      <c r="A31" s="10"/>
      <c r="B31" s="32" t="s">
        <v>42</v>
      </c>
      <c r="C31" s="27">
        <v>0</v>
      </c>
      <c r="D31" s="28">
        <f>(C31/3/C10)*E10</f>
        <v>0</v>
      </c>
      <c r="E31" s="186"/>
      <c r="F31" s="29">
        <f t="shared" si="0"/>
        <v>0</v>
      </c>
      <c r="G31" s="14"/>
      <c r="H31" s="33"/>
      <c r="I31" s="1"/>
      <c r="J31" s="1"/>
      <c r="K31" s="1"/>
      <c r="L31" s="1"/>
    </row>
    <row r="32" spans="1:12">
      <c r="A32" s="10"/>
      <c r="B32" s="32" t="s">
        <v>43</v>
      </c>
      <c r="C32" s="27">
        <v>0</v>
      </c>
      <c r="D32" s="28">
        <f>C32</f>
        <v>0</v>
      </c>
      <c r="E32" s="186"/>
      <c r="F32" s="34">
        <f>C32-D32</f>
        <v>0</v>
      </c>
      <c r="G32" s="14"/>
      <c r="H32" s="33"/>
      <c r="I32" s="1"/>
      <c r="J32" s="1"/>
      <c r="K32" s="1"/>
      <c r="L32" s="1"/>
    </row>
    <row r="33" spans="1:12">
      <c r="A33" s="10"/>
      <c r="B33" s="32" t="s">
        <v>44</v>
      </c>
      <c r="C33" s="27">
        <v>0</v>
      </c>
      <c r="D33" s="28">
        <f>C33</f>
        <v>0</v>
      </c>
      <c r="E33" s="186"/>
      <c r="F33" s="34">
        <f>C33-D33</f>
        <v>0</v>
      </c>
      <c r="G33" s="14"/>
      <c r="H33" s="33"/>
      <c r="I33" s="1"/>
      <c r="J33" s="1"/>
      <c r="K33" s="1"/>
      <c r="L33" s="1"/>
    </row>
    <row r="34" spans="1:12">
      <c r="A34" s="10"/>
      <c r="B34" s="32" t="s">
        <v>45</v>
      </c>
      <c r="C34" s="27">
        <v>0</v>
      </c>
      <c r="D34" s="28">
        <f>(C34)</f>
        <v>0</v>
      </c>
      <c r="E34" s="186"/>
      <c r="F34" s="35">
        <f>C34-D34</f>
        <v>0</v>
      </c>
      <c r="G34" s="14"/>
      <c r="H34" s="1"/>
      <c r="I34" s="1"/>
      <c r="J34" s="1"/>
      <c r="K34" s="1"/>
      <c r="L34" s="1"/>
    </row>
    <row r="35" spans="1:12">
      <c r="A35" s="10"/>
      <c r="B35" s="31" t="s">
        <v>46</v>
      </c>
      <c r="C35" s="27">
        <v>0</v>
      </c>
      <c r="D35" s="28">
        <f>(C35/3/C10)*E10</f>
        <v>0</v>
      </c>
      <c r="E35" s="186"/>
      <c r="F35" s="36">
        <f>C35/3-D35</f>
        <v>0</v>
      </c>
      <c r="G35" s="14"/>
      <c r="H35" s="1"/>
      <c r="I35" s="1"/>
      <c r="J35" s="1"/>
      <c r="K35" s="1"/>
      <c r="L35" s="1"/>
    </row>
    <row r="36" spans="1:12" ht="17.25">
      <c r="A36" s="10"/>
      <c r="B36" s="107" t="s">
        <v>47</v>
      </c>
      <c r="C36" s="108">
        <f>SUM(C18:C35)</f>
        <v>585</v>
      </c>
      <c r="D36" s="39">
        <f>SUM(D18:D35)</f>
        <v>90.999999999999986</v>
      </c>
      <c r="E36" s="187"/>
      <c r="F36" s="40">
        <f>SUM(F18:F35)</f>
        <v>103.99999999999999</v>
      </c>
      <c r="G36" s="14"/>
      <c r="H36" s="1"/>
      <c r="I36" s="1"/>
      <c r="J36" s="1"/>
      <c r="K36" s="1"/>
      <c r="L36" s="1"/>
    </row>
    <row r="37" spans="1:12">
      <c r="A37" s="10"/>
      <c r="B37" s="211"/>
      <c r="C37" s="211"/>
      <c r="D37" s="211"/>
      <c r="E37" s="211"/>
      <c r="F37" s="211"/>
      <c r="G37" s="14"/>
      <c r="H37" s="1"/>
      <c r="I37" s="3"/>
      <c r="J37" s="3"/>
      <c r="K37" s="41"/>
      <c r="L37" s="1"/>
    </row>
    <row r="38" spans="1:12">
      <c r="A38" s="10"/>
      <c r="B38" s="193" t="s">
        <v>48</v>
      </c>
      <c r="C38" s="193"/>
      <c r="D38" s="193"/>
      <c r="E38" s="193"/>
      <c r="F38" s="193"/>
      <c r="G38" s="14"/>
      <c r="H38" s="1"/>
      <c r="I38" s="3"/>
      <c r="J38" s="3"/>
      <c r="K38" s="3"/>
      <c r="L38" s="1"/>
    </row>
    <row r="39" spans="1:12" ht="28.5">
      <c r="A39" s="10"/>
      <c r="B39" s="22" t="s">
        <v>25</v>
      </c>
      <c r="C39" s="22" t="s">
        <v>49</v>
      </c>
      <c r="D39" s="42" t="s">
        <v>50</v>
      </c>
      <c r="E39" s="42"/>
      <c r="F39" s="42" t="s">
        <v>51</v>
      </c>
      <c r="G39" s="14"/>
      <c r="H39" s="1"/>
      <c r="I39" s="217"/>
      <c r="J39" s="218"/>
      <c r="K39" s="218"/>
      <c r="L39" s="1"/>
    </row>
    <row r="40" spans="1:12">
      <c r="A40" s="10"/>
      <c r="B40" s="43" t="s">
        <v>92</v>
      </c>
      <c r="C40" s="27">
        <v>20</v>
      </c>
      <c r="D40" s="29">
        <f>C40/2</f>
        <v>10</v>
      </c>
      <c r="E40" s="109"/>
      <c r="F40" s="29">
        <f>D40/30*(30-E10)</f>
        <v>5.333333333333333</v>
      </c>
      <c r="G40" s="14"/>
      <c r="H40" s="1"/>
      <c r="I40" s="218"/>
      <c r="J40" s="218"/>
      <c r="K40" s="218"/>
      <c r="L40" s="1"/>
    </row>
    <row r="41" spans="1:12">
      <c r="A41" s="10"/>
      <c r="B41" s="43" t="s">
        <v>93</v>
      </c>
      <c r="C41" s="27">
        <v>0</v>
      </c>
      <c r="D41" s="29">
        <f>C41/2</f>
        <v>0</v>
      </c>
      <c r="E41" s="109"/>
      <c r="F41" s="29">
        <f>D41/30*(30-E10)</f>
        <v>0</v>
      </c>
      <c r="G41" s="14"/>
      <c r="H41" s="1"/>
      <c r="I41" s="218"/>
      <c r="J41" s="218"/>
      <c r="K41" s="218"/>
      <c r="L41" s="1"/>
    </row>
    <row r="42" spans="1:12" ht="15.75">
      <c r="A42" s="10"/>
      <c r="B42" s="44" t="s">
        <v>47</v>
      </c>
      <c r="C42" s="126">
        <f>C40+C41</f>
        <v>20</v>
      </c>
      <c r="D42" s="46">
        <f>SUM(D40:D41)</f>
        <v>10</v>
      </c>
      <c r="E42" s="110"/>
      <c r="F42" s="49">
        <f>SUM(F40:F41)</f>
        <v>5.333333333333333</v>
      </c>
      <c r="G42" s="14"/>
      <c r="H42" s="1"/>
      <c r="I42" s="3"/>
      <c r="J42" s="3"/>
      <c r="K42" s="3"/>
      <c r="L42" s="1"/>
    </row>
    <row r="43" spans="1:12" ht="16.5">
      <c r="A43" s="10"/>
      <c r="B43" s="50" t="s">
        <v>54</v>
      </c>
      <c r="C43" s="51">
        <f>(C36+C42)</f>
        <v>605</v>
      </c>
      <c r="D43" s="52"/>
      <c r="E43" s="53"/>
      <c r="F43" s="52">
        <f>F36+F42</f>
        <v>109.33333333333331</v>
      </c>
      <c r="G43" s="14"/>
      <c r="H43" s="1"/>
      <c r="I43" s="3"/>
      <c r="J43" s="3"/>
      <c r="K43" s="3"/>
      <c r="L43" s="1"/>
    </row>
    <row r="44" spans="1:12">
      <c r="A44" s="10"/>
      <c r="B44" s="193" t="s">
        <v>55</v>
      </c>
      <c r="C44" s="193"/>
      <c r="D44" s="193"/>
      <c r="E44" s="193"/>
      <c r="F44" s="193"/>
      <c r="G44" s="14"/>
      <c r="H44" s="1"/>
      <c r="I44" s="3"/>
      <c r="J44" s="3"/>
      <c r="K44" s="3"/>
      <c r="L44" s="1"/>
    </row>
    <row r="45" spans="1:12" ht="28.5">
      <c r="A45" s="10"/>
      <c r="B45" s="22" t="s">
        <v>25</v>
      </c>
      <c r="C45" s="22" t="s">
        <v>56</v>
      </c>
      <c r="D45" s="22" t="s">
        <v>57</v>
      </c>
      <c r="E45" s="22"/>
      <c r="F45" s="22" t="s">
        <v>51</v>
      </c>
      <c r="G45" s="14"/>
      <c r="H45" s="1"/>
      <c r="I45" s="219" t="s">
        <v>94</v>
      </c>
      <c r="J45" s="220"/>
      <c r="K45" s="220"/>
      <c r="L45" s="221">
        <f>F48+F50</f>
        <v>18.666666666666664</v>
      </c>
    </row>
    <row r="46" spans="1:12">
      <c r="A46" s="10"/>
      <c r="B46" s="43" t="s">
        <v>58</v>
      </c>
      <c r="C46" s="56">
        <v>10</v>
      </c>
      <c r="D46" s="57">
        <f>(C46/C10)/3*E10</f>
        <v>1.5555555555555554</v>
      </c>
      <c r="E46" s="58"/>
      <c r="F46" s="29">
        <f>C46/3-D46</f>
        <v>1.7777777777777781</v>
      </c>
      <c r="G46" s="14"/>
      <c r="H46" s="1"/>
      <c r="I46" s="220"/>
      <c r="J46" s="220"/>
      <c r="K46" s="220"/>
      <c r="L46" s="221"/>
    </row>
    <row r="47" spans="1:12">
      <c r="A47" s="10"/>
      <c r="B47" s="43" t="s">
        <v>59</v>
      </c>
      <c r="C47" s="27">
        <v>20</v>
      </c>
      <c r="D47" s="57">
        <f>(C47/C10)/3*E10</f>
        <v>3.1111111111111107</v>
      </c>
      <c r="E47" s="58"/>
      <c r="F47" s="29">
        <f>C47/3-D47</f>
        <v>3.5555555555555562</v>
      </c>
      <c r="G47" s="14"/>
      <c r="H47" s="1"/>
      <c r="I47" s="220"/>
      <c r="J47" s="220"/>
      <c r="K47" s="220"/>
      <c r="L47" s="221"/>
    </row>
    <row r="48" spans="1:12">
      <c r="A48" s="10"/>
      <c r="B48" s="127" t="s">
        <v>95</v>
      </c>
      <c r="C48" s="56">
        <v>30</v>
      </c>
      <c r="D48" s="57">
        <f>C48/2</f>
        <v>15</v>
      </c>
      <c r="E48" s="58"/>
      <c r="F48" s="128">
        <f>D48/30*(30-E10)</f>
        <v>8</v>
      </c>
      <c r="G48" s="14"/>
      <c r="H48" s="1"/>
      <c r="I48" s="3"/>
      <c r="J48" s="3"/>
      <c r="K48" s="3"/>
      <c r="L48" s="1"/>
    </row>
    <row r="49" spans="1:12">
      <c r="A49" s="10"/>
      <c r="B49" s="127" t="s">
        <v>96</v>
      </c>
      <c r="C49" s="56">
        <v>5</v>
      </c>
      <c r="D49" s="57">
        <f>C49/2</f>
        <v>2.5</v>
      </c>
      <c r="E49" s="58"/>
      <c r="F49" s="36">
        <f>D49/30*(30-E10)</f>
        <v>1.3333333333333333</v>
      </c>
      <c r="G49" s="14"/>
      <c r="H49" s="1"/>
      <c r="I49" s="1"/>
      <c r="J49" s="1"/>
      <c r="K49" s="1"/>
      <c r="L49" s="1"/>
    </row>
    <row r="50" spans="1:12">
      <c r="A50" s="10"/>
      <c r="B50" s="11" t="s">
        <v>97</v>
      </c>
      <c r="C50" s="56">
        <v>40</v>
      </c>
      <c r="D50" s="57">
        <f>C50/2</f>
        <v>20</v>
      </c>
      <c r="E50" s="58"/>
      <c r="F50" s="128">
        <f>D50/30*(30-E10)</f>
        <v>10.666666666666666</v>
      </c>
      <c r="G50" s="14"/>
      <c r="H50" s="1"/>
      <c r="I50" s="1"/>
      <c r="J50" s="1"/>
      <c r="K50" s="1"/>
      <c r="L50" s="1"/>
    </row>
    <row r="51" spans="1:12">
      <c r="A51" s="10"/>
      <c r="B51" s="11" t="s">
        <v>98</v>
      </c>
      <c r="C51" s="27">
        <v>6</v>
      </c>
      <c r="D51" s="57">
        <f>C51/2</f>
        <v>3</v>
      </c>
      <c r="E51" s="58"/>
      <c r="F51" s="36">
        <f>D51/30*(30-E10)</f>
        <v>1.6</v>
      </c>
      <c r="G51" s="14"/>
      <c r="H51" s="1"/>
      <c r="I51" s="1"/>
      <c r="J51" s="1"/>
      <c r="K51" s="1"/>
      <c r="L51" s="1"/>
    </row>
    <row r="52" spans="1:12">
      <c r="A52" s="10"/>
      <c r="B52" s="60" t="s">
        <v>47</v>
      </c>
      <c r="C52" s="115">
        <f>SUM(C46:C51)</f>
        <v>111</v>
      </c>
      <c r="D52" s="57">
        <f>SUM(D46:D51)</f>
        <v>45.166666666666664</v>
      </c>
      <c r="E52" s="129"/>
      <c r="F52" s="116">
        <f>SUM(F46:F51)</f>
        <v>26.933333333333337</v>
      </c>
      <c r="G52" s="14"/>
      <c r="H52" s="1"/>
      <c r="I52" s="1"/>
      <c r="J52" s="1"/>
      <c r="K52" s="1"/>
      <c r="L52" s="1"/>
    </row>
    <row r="53" spans="1:12">
      <c r="A53" s="10"/>
      <c r="B53" s="117"/>
      <c r="C53" s="118"/>
      <c r="D53" s="67"/>
      <c r="E53" s="65"/>
      <c r="F53" s="119"/>
      <c r="G53" s="14"/>
      <c r="H53" s="1"/>
      <c r="I53" s="1"/>
      <c r="J53" s="1"/>
      <c r="K53" s="1"/>
      <c r="L53" s="1"/>
    </row>
    <row r="54" spans="1:12" ht="16.5">
      <c r="A54" s="10"/>
      <c r="B54" s="68"/>
      <c r="C54" s="120" t="s">
        <v>60</v>
      </c>
      <c r="D54" s="70" t="s">
        <v>61</v>
      </c>
      <c r="E54" s="71"/>
      <c r="F54" s="70" t="s">
        <v>62</v>
      </c>
      <c r="G54" s="14"/>
      <c r="H54" s="1"/>
      <c r="I54" s="1"/>
      <c r="J54" s="1"/>
      <c r="K54" s="1"/>
      <c r="L54" s="1"/>
    </row>
    <row r="55" spans="1:12" ht="17.25">
      <c r="A55" s="10"/>
      <c r="B55" s="73" t="s">
        <v>63</v>
      </c>
      <c r="C55" s="74"/>
      <c r="D55" s="75"/>
      <c r="E55" s="76" t="e">
        <f>F41+F42+F44+#REF!+F45+F46+F48+F49+F51+F52</f>
        <v>#REF!</v>
      </c>
      <c r="F55" s="121"/>
      <c r="G55" s="14"/>
      <c r="H55" s="1"/>
      <c r="I55" s="1"/>
      <c r="J55" s="1"/>
      <c r="K55" s="1"/>
      <c r="L55" s="1"/>
    </row>
    <row r="56" spans="1:12">
      <c r="A56" s="10"/>
      <c r="B56" s="194"/>
      <c r="C56" s="194"/>
      <c r="D56" s="194"/>
      <c r="E56" s="65"/>
      <c r="F56" s="67"/>
      <c r="G56" s="14"/>
      <c r="H56" s="1"/>
      <c r="I56" s="1"/>
      <c r="J56" s="1"/>
      <c r="K56" s="1"/>
      <c r="L56" s="1"/>
    </row>
    <row r="57" spans="1:12" ht="17.25">
      <c r="A57" s="10"/>
      <c r="B57" s="195" t="s">
        <v>64</v>
      </c>
      <c r="C57" s="196"/>
      <c r="D57" s="80">
        <f>F43+F55</f>
        <v>109.33333333333331</v>
      </c>
      <c r="E57" s="65"/>
      <c r="F57" s="81"/>
      <c r="G57" s="14"/>
      <c r="H57" s="1"/>
      <c r="I57" s="1"/>
      <c r="J57" s="1"/>
      <c r="K57" s="1"/>
      <c r="L57" s="1"/>
    </row>
    <row r="58" spans="1:12" ht="17.25">
      <c r="A58" s="10"/>
      <c r="B58" s="197" t="s">
        <v>65</v>
      </c>
      <c r="C58" s="198"/>
      <c r="D58" s="198"/>
      <c r="E58" s="198"/>
      <c r="F58" s="40">
        <f>D57-F46-F47-F48-F50</f>
        <v>85.333333333333314</v>
      </c>
      <c r="G58" s="82"/>
      <c r="H58" s="1"/>
      <c r="I58" s="1"/>
      <c r="J58" s="1"/>
      <c r="K58" s="1"/>
      <c r="L58" s="1"/>
    </row>
    <row r="59" spans="1:12" ht="17.25">
      <c r="A59" s="10"/>
      <c r="B59" s="83"/>
      <c r="C59" s="84"/>
      <c r="D59" s="84"/>
      <c r="E59" s="84"/>
      <c r="F59" s="85"/>
      <c r="G59" s="82"/>
      <c r="H59" s="1"/>
      <c r="I59" s="1"/>
      <c r="J59" s="1"/>
      <c r="K59" s="1"/>
      <c r="L59" s="1"/>
    </row>
    <row r="60" spans="1:12" ht="17.25">
      <c r="A60" s="10"/>
      <c r="B60" s="200" t="s">
        <v>66</v>
      </c>
      <c r="C60" s="201"/>
      <c r="D60" s="201"/>
      <c r="E60" s="201"/>
      <c r="F60" s="202"/>
      <c r="G60" s="82"/>
      <c r="H60" s="1"/>
      <c r="I60" s="1"/>
      <c r="J60" s="1"/>
      <c r="K60" s="1"/>
      <c r="L60" s="1"/>
    </row>
    <row r="61" spans="1:12">
      <c r="A61" s="10"/>
      <c r="B61" s="203" t="s">
        <v>67</v>
      </c>
      <c r="C61" s="204"/>
      <c r="D61" s="204"/>
      <c r="E61" s="204"/>
      <c r="F61" s="205"/>
      <c r="G61" s="82"/>
      <c r="H61" s="1"/>
      <c r="I61" s="1"/>
      <c r="J61" s="1"/>
      <c r="K61" s="1"/>
      <c r="L61" s="1"/>
    </row>
    <row r="62" spans="1:12" ht="15.75" thickBot="1">
      <c r="A62" s="10"/>
      <c r="B62" s="206" t="s">
        <v>68</v>
      </c>
      <c r="C62" s="207"/>
      <c r="D62" s="207"/>
      <c r="E62" s="207"/>
      <c r="F62" s="208"/>
      <c r="G62" s="82"/>
      <c r="H62" s="1"/>
      <c r="I62" s="1"/>
      <c r="J62" s="1"/>
      <c r="K62" s="1"/>
      <c r="L62" s="1"/>
    </row>
    <row r="63" spans="1:12" ht="18" thickBot="1">
      <c r="A63" s="86"/>
      <c r="B63" s="87"/>
      <c r="C63" s="88" t="s">
        <v>69</v>
      </c>
      <c r="D63" s="88" t="s">
        <v>70</v>
      </c>
      <c r="E63" s="89" t="s">
        <v>71</v>
      </c>
      <c r="F63" s="91" t="s">
        <v>72</v>
      </c>
      <c r="G63" s="14"/>
      <c r="H63" s="1"/>
      <c r="I63" s="1"/>
      <c r="J63" s="1"/>
      <c r="K63" s="1"/>
      <c r="L63" s="1"/>
    </row>
    <row r="64" spans="1:12" ht="17.25">
      <c r="A64" s="86"/>
      <c r="B64" s="92"/>
      <c r="C64" s="93"/>
      <c r="D64" s="94" t="s">
        <v>73</v>
      </c>
      <c r="E64" s="93"/>
      <c r="F64" s="95" t="s">
        <v>74</v>
      </c>
      <c r="G64" s="14"/>
      <c r="H64" s="1"/>
      <c r="I64" s="1"/>
      <c r="J64" s="1"/>
      <c r="K64" s="1"/>
      <c r="L64" s="1"/>
    </row>
    <row r="65" spans="1:12" ht="17.25">
      <c r="A65" s="86"/>
      <c r="B65" s="96" t="s">
        <v>75</v>
      </c>
      <c r="C65" s="97"/>
      <c r="D65" s="209"/>
      <c r="E65" s="210"/>
      <c r="F65" s="99"/>
      <c r="G65" s="14"/>
      <c r="H65" s="1"/>
      <c r="I65" s="1"/>
      <c r="J65" s="1"/>
      <c r="K65" s="1"/>
      <c r="L65" s="1"/>
    </row>
    <row r="66" spans="1:12" ht="17.25">
      <c r="A66" s="86"/>
      <c r="B66" s="96" t="s">
        <v>76</v>
      </c>
      <c r="C66" s="97"/>
      <c r="D66" s="209"/>
      <c r="E66" s="210"/>
      <c r="F66" s="100"/>
      <c r="G66" s="14"/>
      <c r="H66" s="1"/>
      <c r="I66" s="1"/>
      <c r="J66" s="1"/>
      <c r="K66" s="1"/>
      <c r="L66" s="1"/>
    </row>
    <row r="67" spans="1:12" ht="17.25">
      <c r="A67" s="86"/>
      <c r="B67" s="96" t="s">
        <v>77</v>
      </c>
      <c r="C67" s="97"/>
      <c r="D67" s="209"/>
      <c r="E67" s="210"/>
      <c r="F67" s="100"/>
      <c r="G67" s="14"/>
      <c r="H67" s="1"/>
      <c r="I67" s="1"/>
      <c r="J67" s="1"/>
      <c r="K67" s="1"/>
      <c r="L67" s="1"/>
    </row>
    <row r="68" spans="1:12" ht="18" thickBot="1">
      <c r="A68" s="8"/>
      <c r="B68" s="125" t="s">
        <v>78</v>
      </c>
      <c r="C68" s="102" t="s">
        <v>112</v>
      </c>
      <c r="D68" s="191" t="str">
        <f>C68</f>
        <v>.…/…./20</v>
      </c>
      <c r="E68" s="192"/>
      <c r="F68" s="104" t="str">
        <f>C68</f>
        <v>.…/…./20</v>
      </c>
      <c r="G68" s="14"/>
      <c r="H68" s="1"/>
      <c r="I68" s="1"/>
      <c r="J68" s="1"/>
      <c r="K68" s="1"/>
      <c r="L68" s="1"/>
    </row>
    <row r="69" spans="1:12" ht="15.75" thickBot="1">
      <c r="A69" s="105"/>
      <c r="B69" s="105"/>
      <c r="C69" s="105"/>
      <c r="D69" s="105"/>
      <c r="E69" s="105"/>
      <c r="F69" s="105"/>
      <c r="G69" s="8"/>
      <c r="H69" s="1"/>
      <c r="I69" s="1"/>
      <c r="J69" s="1"/>
      <c r="K69" s="1"/>
      <c r="L69" s="1"/>
    </row>
    <row r="70" spans="1:12">
      <c r="A70" s="1"/>
      <c r="B70" s="1"/>
      <c r="C70" s="1"/>
      <c r="D70" s="1"/>
      <c r="E70" s="1"/>
      <c r="F70" s="1"/>
      <c r="G70" s="1"/>
      <c r="H70" s="1"/>
      <c r="I70" s="1"/>
      <c r="J70" s="1"/>
      <c r="K70" s="1"/>
      <c r="L70" s="1"/>
    </row>
  </sheetData>
  <mergeCells count="38">
    <mergeCell ref="D67:E67"/>
    <mergeCell ref="D68:E68"/>
    <mergeCell ref="B58:E58"/>
    <mergeCell ref="B60:F60"/>
    <mergeCell ref="B61:F61"/>
    <mergeCell ref="B62:F62"/>
    <mergeCell ref="D65:E65"/>
    <mergeCell ref="D66:E66"/>
    <mergeCell ref="I39:K41"/>
    <mergeCell ref="B44:F44"/>
    <mergeCell ref="I45:K47"/>
    <mergeCell ref="L45:L47"/>
    <mergeCell ref="B56:D56"/>
    <mergeCell ref="B57:C57"/>
    <mergeCell ref="B15:F15"/>
    <mergeCell ref="B16:F16"/>
    <mergeCell ref="D17:E17"/>
    <mergeCell ref="E18:E36"/>
    <mergeCell ref="B37:F37"/>
    <mergeCell ref="B38:F38"/>
    <mergeCell ref="B12:B13"/>
    <mergeCell ref="C12:C13"/>
    <mergeCell ref="I12:K14"/>
    <mergeCell ref="D13:D14"/>
    <mergeCell ref="E13:F13"/>
    <mergeCell ref="E14:F14"/>
    <mergeCell ref="D11:D12"/>
    <mergeCell ref="E11:F12"/>
    <mergeCell ref="E7:F7"/>
    <mergeCell ref="I7:K9"/>
    <mergeCell ref="E8:F8"/>
    <mergeCell ref="E9:F9"/>
    <mergeCell ref="E10:F10"/>
    <mergeCell ref="B2:G2"/>
    <mergeCell ref="B3:F3"/>
    <mergeCell ref="B4:F4"/>
    <mergeCell ref="B5:F5"/>
    <mergeCell ref="E6:F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7"/>
  <sheetViews>
    <sheetView workbookViewId="0">
      <selection activeCell="M49" sqref="M49"/>
    </sheetView>
  </sheetViews>
  <sheetFormatPr defaultRowHeight="15"/>
  <cols>
    <col min="1" max="1" width="9.85546875" customWidth="1"/>
    <col min="2" max="2" width="0" hidden="1" customWidth="1"/>
    <col min="3" max="3" width="34.42578125" customWidth="1"/>
    <col min="4" max="4" width="18.85546875" customWidth="1"/>
    <col min="5" max="5" width="25.5703125" bestFit="1" customWidth="1"/>
    <col min="6" max="6" width="16.42578125" hidden="1" customWidth="1"/>
    <col min="7" max="7" width="14.28515625" hidden="1" customWidth="1"/>
    <col min="8" max="8" width="46.140625" customWidth="1"/>
  </cols>
  <sheetData>
    <row r="1" spans="1:17" ht="15.75" thickBot="1">
      <c r="A1" s="1"/>
      <c r="B1" s="1"/>
      <c r="C1" s="1"/>
      <c r="D1" s="1"/>
      <c r="E1" s="1"/>
      <c r="F1" s="1"/>
      <c r="G1" s="1"/>
      <c r="H1" s="1"/>
      <c r="I1" s="1"/>
      <c r="J1" s="1"/>
      <c r="K1" s="141"/>
      <c r="L1" s="141"/>
      <c r="M1" s="141"/>
    </row>
    <row r="2" spans="1:17" ht="27" thickBot="1">
      <c r="A2" s="14"/>
      <c r="B2" s="138"/>
      <c r="C2" s="153" t="s">
        <v>110</v>
      </c>
      <c r="D2" s="153"/>
      <c r="E2" s="153"/>
      <c r="F2" s="153"/>
      <c r="G2" s="153"/>
      <c r="H2" s="153"/>
      <c r="I2" s="154"/>
      <c r="J2" s="1"/>
      <c r="K2" s="141"/>
      <c r="L2" s="141"/>
      <c r="M2" s="141"/>
    </row>
    <row r="3" spans="1:17" ht="15.75">
      <c r="A3" s="14"/>
      <c r="B3" s="139"/>
      <c r="C3" s="155" t="s">
        <v>1</v>
      </c>
      <c r="D3" s="155"/>
      <c r="E3" s="155"/>
      <c r="F3" s="155"/>
      <c r="G3" s="155"/>
      <c r="H3" s="155"/>
      <c r="I3" s="6"/>
      <c r="J3" s="1"/>
      <c r="K3" s="141"/>
      <c r="L3" s="141"/>
      <c r="M3" s="141"/>
    </row>
    <row r="4" spans="1:17" ht="15.75" thickBot="1">
      <c r="A4" s="14"/>
      <c r="B4" s="105"/>
      <c r="C4" s="156" t="s">
        <v>111</v>
      </c>
      <c r="D4" s="156"/>
      <c r="E4" s="156"/>
      <c r="F4" s="156"/>
      <c r="G4" s="156"/>
      <c r="H4" s="156"/>
      <c r="I4" s="8"/>
      <c r="J4" s="1"/>
      <c r="K4" s="141"/>
      <c r="L4" s="141"/>
      <c r="M4" s="141"/>
    </row>
    <row r="5" spans="1:17">
      <c r="A5" s="14"/>
      <c r="B5" s="139"/>
      <c r="C5" s="157"/>
      <c r="D5" s="157"/>
      <c r="E5" s="157"/>
      <c r="F5" s="157"/>
      <c r="G5" s="157"/>
      <c r="H5" s="157"/>
      <c r="I5" s="9"/>
      <c r="J5" s="1"/>
      <c r="K5" s="1"/>
      <c r="L5" s="1"/>
      <c r="M5" s="1"/>
    </row>
    <row r="6" spans="1:17">
      <c r="A6" s="14"/>
      <c r="B6" s="3"/>
      <c r="C6" s="11" t="s">
        <v>3</v>
      </c>
      <c r="D6" s="12"/>
      <c r="E6" s="13" t="s">
        <v>4</v>
      </c>
      <c r="F6" s="158" t="s">
        <v>80</v>
      </c>
      <c r="G6" s="159"/>
      <c r="H6" s="160"/>
      <c r="I6" s="14"/>
      <c r="J6" s="1"/>
      <c r="K6" s="2"/>
      <c r="L6" s="2"/>
      <c r="M6" s="2"/>
    </row>
    <row r="7" spans="1:17" ht="15.75">
      <c r="A7" s="14"/>
      <c r="B7" s="3"/>
      <c r="C7" s="11" t="s">
        <v>6</v>
      </c>
      <c r="D7" s="15"/>
      <c r="E7" s="13" t="s">
        <v>7</v>
      </c>
      <c r="F7" s="150">
        <v>15</v>
      </c>
      <c r="G7" s="151"/>
      <c r="H7" s="152"/>
      <c r="I7" s="14"/>
      <c r="J7" s="1"/>
      <c r="K7" s="212" t="s">
        <v>89</v>
      </c>
      <c r="L7" s="213"/>
      <c r="M7" s="213"/>
    </row>
    <row r="8" spans="1:17">
      <c r="A8" s="14"/>
      <c r="B8" s="3"/>
      <c r="C8" s="11" t="s">
        <v>9</v>
      </c>
      <c r="D8" s="15"/>
      <c r="E8" s="13" t="s">
        <v>81</v>
      </c>
      <c r="F8" s="162"/>
      <c r="G8" s="162"/>
      <c r="H8" s="162"/>
      <c r="I8" s="14"/>
      <c r="J8" s="1"/>
      <c r="K8" s="213"/>
      <c r="L8" s="213"/>
      <c r="M8" s="213"/>
    </row>
    <row r="9" spans="1:17">
      <c r="A9" s="14"/>
      <c r="B9" s="3"/>
      <c r="C9" s="11" t="s">
        <v>11</v>
      </c>
      <c r="D9" s="17"/>
      <c r="E9" s="18" t="s">
        <v>12</v>
      </c>
      <c r="F9" s="163"/>
      <c r="G9" s="163"/>
      <c r="H9" s="163"/>
      <c r="I9" s="14"/>
      <c r="J9" s="1"/>
      <c r="K9" s="213"/>
      <c r="L9" s="213"/>
      <c r="M9" s="213"/>
    </row>
    <row r="10" spans="1:17">
      <c r="A10" s="14"/>
      <c r="B10" s="3"/>
      <c r="C10" s="11" t="s">
        <v>13</v>
      </c>
      <c r="D10" s="106">
        <v>30</v>
      </c>
      <c r="E10" s="11" t="s">
        <v>14</v>
      </c>
      <c r="F10" s="163">
        <v>30</v>
      </c>
      <c r="G10" s="163"/>
      <c r="H10" s="163"/>
      <c r="I10" s="14"/>
      <c r="J10" s="1"/>
      <c r="K10" s="2"/>
      <c r="L10" s="2"/>
      <c r="M10" s="2"/>
    </row>
    <row r="11" spans="1:17">
      <c r="A11" s="14"/>
      <c r="B11" s="3"/>
      <c r="C11" s="11" t="s">
        <v>15</v>
      </c>
      <c r="D11" s="20">
        <f>H55</f>
        <v>760</v>
      </c>
      <c r="E11" s="164" t="s">
        <v>16</v>
      </c>
      <c r="F11" s="166" t="s">
        <v>113</v>
      </c>
      <c r="G11" s="167"/>
      <c r="H11" s="168"/>
      <c r="I11" s="14"/>
      <c r="J11" s="1"/>
      <c r="K11" s="2"/>
      <c r="L11" s="2"/>
      <c r="M11" s="2"/>
    </row>
    <row r="12" spans="1:17">
      <c r="A12" s="14"/>
      <c r="B12" s="3"/>
      <c r="C12" s="164" t="s">
        <v>18</v>
      </c>
      <c r="D12" s="172"/>
      <c r="E12" s="165"/>
      <c r="F12" s="169"/>
      <c r="G12" s="170"/>
      <c r="H12" s="171"/>
      <c r="I12" s="14"/>
      <c r="J12" s="1"/>
      <c r="K12" s="212" t="s">
        <v>19</v>
      </c>
      <c r="L12" s="213"/>
      <c r="M12" s="213"/>
    </row>
    <row r="13" spans="1:17">
      <c r="A13" s="14"/>
      <c r="B13" s="3"/>
      <c r="C13" s="165"/>
      <c r="D13" s="173"/>
      <c r="E13" s="174" t="s">
        <v>20</v>
      </c>
      <c r="F13" s="176" t="s">
        <v>115</v>
      </c>
      <c r="G13" s="177"/>
      <c r="H13" s="178"/>
      <c r="I13" s="14"/>
      <c r="J13" s="1"/>
      <c r="K13" s="213"/>
      <c r="L13" s="213"/>
      <c r="M13" s="213"/>
    </row>
    <row r="14" spans="1:17">
      <c r="A14" s="14"/>
      <c r="B14" s="3"/>
      <c r="C14" s="11" t="s">
        <v>22</v>
      </c>
      <c r="D14" s="21"/>
      <c r="E14" s="175"/>
      <c r="F14" s="179" t="s">
        <v>23</v>
      </c>
      <c r="G14" s="180"/>
      <c r="H14" s="181"/>
      <c r="I14" s="14"/>
      <c r="J14" s="1"/>
      <c r="K14" s="213"/>
      <c r="L14" s="213"/>
      <c r="M14" s="213"/>
    </row>
    <row r="15" spans="1:17">
      <c r="A15" s="14"/>
      <c r="B15" s="3"/>
      <c r="C15" s="182"/>
      <c r="D15" s="182"/>
      <c r="E15" s="182"/>
      <c r="F15" s="182"/>
      <c r="G15" s="182"/>
      <c r="H15" s="182"/>
      <c r="I15" s="14"/>
      <c r="J15" s="1"/>
      <c r="K15" s="2"/>
      <c r="L15" s="2"/>
      <c r="M15" s="2"/>
      <c r="Q15" s="140"/>
    </row>
    <row r="16" spans="1:17">
      <c r="A16" s="14"/>
      <c r="B16" s="3"/>
      <c r="C16" s="183" t="s">
        <v>24</v>
      </c>
      <c r="D16" s="183"/>
      <c r="E16" s="183"/>
      <c r="F16" s="183"/>
      <c r="G16" s="183"/>
      <c r="H16" s="183"/>
      <c r="I16" s="14"/>
      <c r="J16" s="1"/>
      <c r="K16" s="2"/>
      <c r="L16" s="2"/>
      <c r="M16" s="2"/>
      <c r="Q16" s="140"/>
    </row>
    <row r="17" spans="1:13" ht="38.25">
      <c r="A17" s="1"/>
      <c r="B17" s="10"/>
      <c r="C17" s="22" t="s">
        <v>25</v>
      </c>
      <c r="D17" s="23" t="s">
        <v>84</v>
      </c>
      <c r="E17" s="184" t="s">
        <v>27</v>
      </c>
      <c r="F17" s="184"/>
      <c r="G17" s="24" t="s">
        <v>28</v>
      </c>
      <c r="H17" s="25" t="s">
        <v>28</v>
      </c>
      <c r="I17" s="14"/>
      <c r="J17" s="1"/>
      <c r="K17" s="212" t="s">
        <v>99</v>
      </c>
      <c r="L17" s="213"/>
      <c r="M17" s="213"/>
    </row>
    <row r="18" spans="1:13">
      <c r="A18" s="1"/>
      <c r="B18" s="10"/>
      <c r="C18" s="26" t="s">
        <v>29</v>
      </c>
      <c r="D18" s="27">
        <v>100</v>
      </c>
      <c r="E18" s="28">
        <f>(D18*1.5/D10)*F10</f>
        <v>150</v>
      </c>
      <c r="F18" s="185"/>
      <c r="G18" s="188"/>
      <c r="H18" s="29">
        <f t="shared" ref="H18:H37" si="0">E18-D18</f>
        <v>50</v>
      </c>
      <c r="I18" s="14"/>
      <c r="J18" s="1"/>
      <c r="K18" s="213"/>
      <c r="L18" s="213"/>
      <c r="M18" s="213"/>
    </row>
    <row r="19" spans="1:13">
      <c r="A19" s="1"/>
      <c r="B19" s="10"/>
      <c r="C19" s="31" t="s">
        <v>30</v>
      </c>
      <c r="D19" s="27">
        <v>100</v>
      </c>
      <c r="E19" s="28">
        <f>(D19*1.5/D10)*F10</f>
        <v>150</v>
      </c>
      <c r="F19" s="186"/>
      <c r="G19" s="189"/>
      <c r="H19" s="29">
        <f t="shared" si="0"/>
        <v>50</v>
      </c>
      <c r="I19" s="14"/>
      <c r="J19" s="1"/>
      <c r="K19" s="213"/>
      <c r="L19" s="213"/>
      <c r="M19" s="213"/>
    </row>
    <row r="20" spans="1:13">
      <c r="A20" s="1"/>
      <c r="B20" s="10"/>
      <c r="C20" s="31" t="s">
        <v>31</v>
      </c>
      <c r="D20" s="27">
        <v>100</v>
      </c>
      <c r="E20" s="28">
        <f>(D20*1.5/D10)*F10</f>
        <v>150</v>
      </c>
      <c r="F20" s="186"/>
      <c r="G20" s="189"/>
      <c r="H20" s="29">
        <f t="shared" si="0"/>
        <v>50</v>
      </c>
      <c r="I20" s="14"/>
      <c r="J20" s="1"/>
      <c r="K20" s="1"/>
      <c r="L20" s="1"/>
      <c r="M20" s="1"/>
    </row>
    <row r="21" spans="1:13">
      <c r="A21" s="1"/>
      <c r="B21" s="10"/>
      <c r="C21" s="31" t="s">
        <v>32</v>
      </c>
      <c r="D21" s="27">
        <v>100</v>
      </c>
      <c r="E21" s="28">
        <f>(D21*1.5/D10)*F10</f>
        <v>150</v>
      </c>
      <c r="F21" s="186"/>
      <c r="G21" s="189"/>
      <c r="H21" s="29">
        <f t="shared" si="0"/>
        <v>50</v>
      </c>
      <c r="I21" s="14"/>
      <c r="J21" s="1"/>
      <c r="K21" s="1"/>
      <c r="L21" s="1"/>
      <c r="M21" s="1"/>
    </row>
    <row r="22" spans="1:13">
      <c r="A22" s="1"/>
      <c r="B22" s="10"/>
      <c r="C22" s="31" t="s">
        <v>33</v>
      </c>
      <c r="D22" s="27">
        <v>100</v>
      </c>
      <c r="E22" s="28">
        <f>(D22*1.5/D10)*F10</f>
        <v>150</v>
      </c>
      <c r="F22" s="186"/>
      <c r="G22" s="189"/>
      <c r="H22" s="29">
        <f t="shared" si="0"/>
        <v>50</v>
      </c>
      <c r="I22" s="14"/>
      <c r="J22" s="1"/>
      <c r="K22" s="1"/>
      <c r="L22" s="1"/>
      <c r="M22" s="1"/>
    </row>
    <row r="23" spans="1:13">
      <c r="A23" s="1"/>
      <c r="B23" s="10"/>
      <c r="C23" s="31" t="s">
        <v>34</v>
      </c>
      <c r="D23" s="27">
        <v>100</v>
      </c>
      <c r="E23" s="28">
        <f>(D23*1.5/D10)*F10</f>
        <v>150</v>
      </c>
      <c r="F23" s="186"/>
      <c r="G23" s="189"/>
      <c r="H23" s="29">
        <f t="shared" si="0"/>
        <v>50</v>
      </c>
      <c r="I23" s="14"/>
      <c r="J23" s="1"/>
      <c r="K23" s="1"/>
      <c r="L23" s="1"/>
      <c r="M23" s="1"/>
    </row>
    <row r="24" spans="1:13">
      <c r="A24" s="1"/>
      <c r="B24" s="10"/>
      <c r="C24" s="32" t="s">
        <v>35</v>
      </c>
      <c r="D24" s="27">
        <v>100</v>
      </c>
      <c r="E24" s="28">
        <f>(D24*1.5/D10)*F10</f>
        <v>150</v>
      </c>
      <c r="F24" s="186"/>
      <c r="G24" s="189"/>
      <c r="H24" s="29">
        <f t="shared" si="0"/>
        <v>50</v>
      </c>
      <c r="I24" s="14"/>
      <c r="J24" s="1"/>
      <c r="K24" s="1"/>
      <c r="L24" s="1"/>
      <c r="M24" s="1"/>
    </row>
    <row r="25" spans="1:13">
      <c r="A25" s="1"/>
      <c r="B25" s="10"/>
      <c r="C25" s="31" t="s">
        <v>36</v>
      </c>
      <c r="D25" s="27">
        <v>100</v>
      </c>
      <c r="E25" s="28">
        <f>(D25*1.5/D10)*F10</f>
        <v>150</v>
      </c>
      <c r="F25" s="186"/>
      <c r="G25" s="189"/>
      <c r="H25" s="29">
        <f t="shared" si="0"/>
        <v>50</v>
      </c>
      <c r="I25" s="14"/>
      <c r="J25" s="1"/>
      <c r="K25" s="1"/>
      <c r="L25" s="1"/>
      <c r="M25" s="1"/>
    </row>
    <row r="26" spans="1:13">
      <c r="A26" s="1"/>
      <c r="B26" s="10"/>
      <c r="C26" s="31" t="s">
        <v>37</v>
      </c>
      <c r="D26" s="27">
        <v>100</v>
      </c>
      <c r="E26" s="28">
        <f>(D26*1.5/D10)*F10</f>
        <v>150</v>
      </c>
      <c r="F26" s="186"/>
      <c r="G26" s="189"/>
      <c r="H26" s="29">
        <f t="shared" si="0"/>
        <v>50</v>
      </c>
      <c r="I26" s="14"/>
      <c r="J26" s="1"/>
      <c r="K26" s="1"/>
      <c r="L26" s="1"/>
      <c r="M26" s="1"/>
    </row>
    <row r="27" spans="1:13">
      <c r="A27" s="1"/>
      <c r="B27" s="10"/>
      <c r="C27" s="31" t="s">
        <v>38</v>
      </c>
      <c r="D27" s="27">
        <v>100</v>
      </c>
      <c r="E27" s="28">
        <f>(D27*1.5/D10)*F10</f>
        <v>150</v>
      </c>
      <c r="F27" s="186"/>
      <c r="G27" s="189"/>
      <c r="H27" s="29">
        <f t="shared" si="0"/>
        <v>50</v>
      </c>
      <c r="I27" s="14"/>
      <c r="J27" s="1"/>
      <c r="K27" s="1"/>
      <c r="L27" s="1"/>
      <c r="M27" s="1"/>
    </row>
    <row r="28" spans="1:13">
      <c r="A28" s="1"/>
      <c r="B28" s="10"/>
      <c r="C28" s="31" t="s">
        <v>85</v>
      </c>
      <c r="D28" s="27">
        <v>100</v>
      </c>
      <c r="E28" s="28">
        <f>(D28*1.5/D10*F10)</f>
        <v>150</v>
      </c>
      <c r="F28" s="186"/>
      <c r="G28" s="189"/>
      <c r="H28" s="29">
        <f t="shared" si="0"/>
        <v>50</v>
      </c>
      <c r="I28" s="14"/>
      <c r="J28" s="1"/>
      <c r="K28" s="1"/>
      <c r="L28" s="1"/>
      <c r="M28" s="1"/>
    </row>
    <row r="29" spans="1:13">
      <c r="A29" s="1"/>
      <c r="B29" s="10"/>
      <c r="C29" s="31" t="s">
        <v>40</v>
      </c>
      <c r="D29" s="27">
        <v>100</v>
      </c>
      <c r="E29" s="28">
        <f>(D29*1.5/D10)*F10</f>
        <v>150</v>
      </c>
      <c r="F29" s="186"/>
      <c r="G29" s="189"/>
      <c r="H29" s="29">
        <f t="shared" si="0"/>
        <v>50</v>
      </c>
      <c r="I29" s="14"/>
      <c r="J29" s="1"/>
      <c r="K29" s="1"/>
      <c r="L29" s="1"/>
      <c r="M29" s="1"/>
    </row>
    <row r="30" spans="1:13">
      <c r="A30" s="1"/>
      <c r="B30" s="10"/>
      <c r="C30" s="31" t="s">
        <v>41</v>
      </c>
      <c r="D30" s="27">
        <v>100</v>
      </c>
      <c r="E30" s="28">
        <f>(D30*1.5/D10)*F10</f>
        <v>150</v>
      </c>
      <c r="F30" s="186"/>
      <c r="G30" s="189"/>
      <c r="H30" s="29">
        <f t="shared" si="0"/>
        <v>50</v>
      </c>
      <c r="I30" s="14"/>
      <c r="J30" s="1"/>
      <c r="K30" s="1"/>
      <c r="L30" s="1"/>
      <c r="M30" s="1"/>
    </row>
    <row r="31" spans="1:13">
      <c r="A31" s="1"/>
      <c r="B31" s="10"/>
      <c r="C31" s="32" t="s">
        <v>42</v>
      </c>
      <c r="D31" s="27">
        <v>100</v>
      </c>
      <c r="E31" s="28">
        <f>(D31*1.5/D10)*F10</f>
        <v>150</v>
      </c>
      <c r="F31" s="186"/>
      <c r="G31" s="189"/>
      <c r="H31" s="29">
        <f t="shared" si="0"/>
        <v>50</v>
      </c>
      <c r="I31" s="14"/>
      <c r="J31" s="33"/>
      <c r="K31" s="1"/>
      <c r="L31" s="1"/>
      <c r="M31" s="1"/>
    </row>
    <row r="32" spans="1:13">
      <c r="A32" s="1"/>
      <c r="B32" s="10"/>
      <c r="C32" s="131" t="s">
        <v>43</v>
      </c>
      <c r="D32" s="132">
        <v>100</v>
      </c>
      <c r="E32" s="133">
        <f>D32</f>
        <v>100</v>
      </c>
      <c r="F32" s="186"/>
      <c r="G32" s="189"/>
      <c r="H32" s="128">
        <f t="shared" si="0"/>
        <v>0</v>
      </c>
      <c r="I32" s="14"/>
      <c r="J32" s="33"/>
      <c r="K32" s="1"/>
      <c r="L32" s="1"/>
      <c r="M32" s="1"/>
    </row>
    <row r="33" spans="1:13">
      <c r="A33" s="1"/>
      <c r="B33" s="10"/>
      <c r="C33" s="131" t="s">
        <v>44</v>
      </c>
      <c r="D33" s="132">
        <v>100</v>
      </c>
      <c r="E33" s="133">
        <f>D33</f>
        <v>100</v>
      </c>
      <c r="F33" s="186"/>
      <c r="G33" s="189"/>
      <c r="H33" s="128">
        <f t="shared" si="0"/>
        <v>0</v>
      </c>
      <c r="I33" s="14"/>
      <c r="J33" s="33"/>
      <c r="K33" s="1"/>
      <c r="L33" s="1"/>
      <c r="M33" s="1"/>
    </row>
    <row r="34" spans="1:13">
      <c r="A34" s="1"/>
      <c r="B34" s="10"/>
      <c r="C34" s="32" t="s">
        <v>45</v>
      </c>
      <c r="D34" s="27">
        <v>100</v>
      </c>
      <c r="E34" s="28">
        <f>(D34*1.5/D10)*F10</f>
        <v>150</v>
      </c>
      <c r="F34" s="186"/>
      <c r="G34" s="189"/>
      <c r="H34" s="29">
        <f t="shared" si="0"/>
        <v>50</v>
      </c>
      <c r="I34" s="14"/>
      <c r="J34" s="1"/>
      <c r="K34" s="1"/>
      <c r="L34" s="1"/>
      <c r="M34" s="1"/>
    </row>
    <row r="35" spans="1:13">
      <c r="A35" s="1"/>
      <c r="B35" s="10"/>
      <c r="C35" s="32" t="s">
        <v>46</v>
      </c>
      <c r="D35" s="27">
        <v>100</v>
      </c>
      <c r="E35" s="28">
        <f>(D35*1.5/D10)*F10</f>
        <v>150</v>
      </c>
      <c r="F35" s="186"/>
      <c r="G35" s="189"/>
      <c r="H35" s="29">
        <f t="shared" si="0"/>
        <v>50</v>
      </c>
      <c r="I35" s="14"/>
      <c r="J35" s="1"/>
      <c r="K35" s="1"/>
      <c r="L35" s="1"/>
      <c r="M35" s="1"/>
    </row>
    <row r="36" spans="1:13">
      <c r="A36" s="1"/>
      <c r="B36" s="10"/>
      <c r="C36" s="32" t="s">
        <v>105</v>
      </c>
      <c r="D36" s="27">
        <v>100</v>
      </c>
      <c r="E36" s="28">
        <f>(D36*2/D10)*F10</f>
        <v>200</v>
      </c>
      <c r="F36" s="186"/>
      <c r="G36" s="189"/>
      <c r="H36" s="29">
        <f t="shared" si="0"/>
        <v>100</v>
      </c>
      <c r="I36" s="14"/>
      <c r="J36" s="1"/>
      <c r="K36" s="1"/>
      <c r="L36" s="1"/>
      <c r="M36" s="1"/>
    </row>
    <row r="37" spans="1:13">
      <c r="A37" s="1"/>
      <c r="B37" s="10"/>
      <c r="C37" s="32" t="s">
        <v>106</v>
      </c>
      <c r="D37" s="27">
        <v>100</v>
      </c>
      <c r="E37" s="28">
        <f>(D36*2/D10)*F10</f>
        <v>200</v>
      </c>
      <c r="F37" s="186"/>
      <c r="G37" s="189"/>
      <c r="H37" s="29">
        <f t="shared" si="0"/>
        <v>100</v>
      </c>
      <c r="I37" s="14"/>
      <c r="J37" s="1"/>
      <c r="K37" s="1"/>
      <c r="L37" s="1"/>
      <c r="M37" s="1"/>
    </row>
    <row r="38" spans="1:13" ht="17.25">
      <c r="A38" s="1"/>
      <c r="B38" s="10"/>
      <c r="C38" s="107" t="s">
        <v>47</v>
      </c>
      <c r="D38" s="108">
        <f>SUM(D18:D37)</f>
        <v>2000</v>
      </c>
      <c r="E38" s="39">
        <f>SUM(E18:E37)</f>
        <v>3000</v>
      </c>
      <c r="F38" s="187"/>
      <c r="G38" s="190"/>
      <c r="H38" s="40">
        <f>SUM(H18:H37)</f>
        <v>1000</v>
      </c>
      <c r="I38" s="14"/>
      <c r="J38" s="1"/>
      <c r="K38" s="1"/>
      <c r="L38" s="1"/>
      <c r="M38" s="1"/>
    </row>
    <row r="39" spans="1:13">
      <c r="A39" s="1"/>
      <c r="B39" s="10"/>
      <c r="C39" s="161"/>
      <c r="D39" s="161"/>
      <c r="E39" s="161"/>
      <c r="F39" s="161"/>
      <c r="G39" s="161"/>
      <c r="H39" s="161"/>
      <c r="I39" s="14"/>
      <c r="J39" s="1"/>
      <c r="K39" s="1"/>
      <c r="L39" s="1"/>
      <c r="M39" s="134"/>
    </row>
    <row r="40" spans="1:13">
      <c r="A40" s="1"/>
      <c r="B40" s="10"/>
      <c r="C40" s="193" t="s">
        <v>48</v>
      </c>
      <c r="D40" s="193"/>
      <c r="E40" s="193"/>
      <c r="F40" s="193"/>
      <c r="G40" s="193"/>
      <c r="H40" s="193"/>
      <c r="I40" s="14"/>
      <c r="J40" s="1"/>
      <c r="K40" s="1"/>
      <c r="L40" s="1"/>
      <c r="M40" s="3"/>
    </row>
    <row r="41" spans="1:13" ht="28.5">
      <c r="A41" s="1"/>
      <c r="B41" s="10"/>
      <c r="C41" s="22" t="s">
        <v>25</v>
      </c>
      <c r="D41" s="22" t="s">
        <v>49</v>
      </c>
      <c r="E41" s="42" t="s">
        <v>50</v>
      </c>
      <c r="F41" s="42"/>
      <c r="G41" s="42" t="s">
        <v>28</v>
      </c>
      <c r="H41" s="42" t="s">
        <v>51</v>
      </c>
      <c r="I41" s="14"/>
      <c r="J41" s="1"/>
      <c r="K41" s="1"/>
      <c r="L41" s="1"/>
      <c r="M41" s="1"/>
    </row>
    <row r="42" spans="1:13">
      <c r="A42" s="1"/>
      <c r="B42" s="10"/>
      <c r="C42" s="11" t="s">
        <v>105</v>
      </c>
      <c r="D42" s="109">
        <v>100</v>
      </c>
      <c r="E42" s="28">
        <f>D42*2</f>
        <v>200</v>
      </c>
      <c r="F42" s="42"/>
      <c r="G42" s="42"/>
      <c r="H42" s="135">
        <f>E42-D42</f>
        <v>100</v>
      </c>
      <c r="I42" s="14"/>
      <c r="J42" s="1"/>
      <c r="K42" s="1"/>
      <c r="L42" s="1"/>
      <c r="M42" s="1"/>
    </row>
    <row r="43" spans="1:13">
      <c r="A43" s="1"/>
      <c r="B43" s="10"/>
      <c r="C43" s="11" t="s">
        <v>107</v>
      </c>
      <c r="D43" s="109">
        <v>100</v>
      </c>
      <c r="E43" s="28">
        <f>D43*2</f>
        <v>200</v>
      </c>
      <c r="F43" s="42"/>
      <c r="G43" s="42"/>
      <c r="H43" s="135">
        <f>E43-D43</f>
        <v>100</v>
      </c>
      <c r="I43" s="14"/>
      <c r="J43" s="1"/>
      <c r="K43" s="1"/>
      <c r="L43" s="1"/>
      <c r="M43" s="1"/>
    </row>
    <row r="44" spans="1:13">
      <c r="A44" s="1"/>
      <c r="B44" s="10"/>
      <c r="C44" s="136" t="s">
        <v>108</v>
      </c>
      <c r="D44" s="109">
        <v>100</v>
      </c>
      <c r="E44" s="28">
        <f>D44*2</f>
        <v>200</v>
      </c>
      <c r="F44" s="42"/>
      <c r="G44" s="42"/>
      <c r="H44" s="135">
        <f>E44-D44</f>
        <v>100</v>
      </c>
      <c r="I44" s="14"/>
      <c r="J44" s="1"/>
      <c r="K44" s="1"/>
      <c r="L44" s="1"/>
      <c r="M44" s="1"/>
    </row>
    <row r="45" spans="1:13">
      <c r="A45" s="1"/>
      <c r="B45" s="10"/>
      <c r="C45" s="43" t="s">
        <v>109</v>
      </c>
      <c r="D45" s="109">
        <v>100</v>
      </c>
      <c r="E45" s="28">
        <f>D45*2</f>
        <v>200</v>
      </c>
      <c r="F45" s="42"/>
      <c r="G45" s="42"/>
      <c r="H45" s="135">
        <f>E45-D45</f>
        <v>100</v>
      </c>
      <c r="I45" s="14"/>
      <c r="J45" s="1"/>
      <c r="K45" s="1"/>
      <c r="L45" s="1"/>
      <c r="M45" s="1"/>
    </row>
    <row r="46" spans="1:13" ht="15.75">
      <c r="A46" s="1"/>
      <c r="B46" s="10"/>
      <c r="C46" s="44" t="s">
        <v>47</v>
      </c>
      <c r="D46" s="45">
        <f>SUM(D44:D45)</f>
        <v>200</v>
      </c>
      <c r="E46" s="42"/>
      <c r="F46" s="110"/>
      <c r="G46" s="111"/>
      <c r="H46" s="49">
        <f>SUM(H44:H45)</f>
        <v>200</v>
      </c>
      <c r="I46" s="14"/>
      <c r="J46" s="1"/>
      <c r="K46" s="1"/>
      <c r="L46" s="1"/>
      <c r="M46" s="1"/>
    </row>
    <row r="47" spans="1:13" ht="16.5">
      <c r="A47" s="1"/>
      <c r="B47" s="10"/>
      <c r="C47" s="50" t="s">
        <v>54</v>
      </c>
      <c r="D47" s="51">
        <f>(D38+D46)</f>
        <v>2200</v>
      </c>
      <c r="E47" s="52"/>
      <c r="F47" s="53"/>
      <c r="G47" s="54"/>
      <c r="H47" s="52"/>
      <c r="I47" s="14"/>
      <c r="J47" s="1"/>
      <c r="K47" s="1"/>
      <c r="L47" s="1"/>
      <c r="M47" s="1"/>
    </row>
    <row r="48" spans="1:13">
      <c r="A48" s="1"/>
      <c r="B48" s="10"/>
      <c r="C48" s="193" t="s">
        <v>55</v>
      </c>
      <c r="D48" s="193"/>
      <c r="E48" s="193"/>
      <c r="F48" s="193"/>
      <c r="G48" s="193"/>
      <c r="H48" s="193"/>
      <c r="I48" s="14"/>
      <c r="J48" s="1"/>
      <c r="K48" s="1"/>
      <c r="L48" s="1"/>
      <c r="M48" s="1"/>
    </row>
    <row r="49" spans="1:13" ht="28.5">
      <c r="A49" s="1"/>
      <c r="B49" s="10"/>
      <c r="C49" s="22" t="s">
        <v>25</v>
      </c>
      <c r="D49" s="22" t="s">
        <v>56</v>
      </c>
      <c r="E49" s="22" t="s">
        <v>57</v>
      </c>
      <c r="F49" s="22"/>
      <c r="G49" s="55" t="s">
        <v>28</v>
      </c>
      <c r="H49" s="22" t="s">
        <v>51</v>
      </c>
      <c r="I49" s="14"/>
      <c r="J49" s="1"/>
      <c r="K49" s="1"/>
      <c r="L49" s="1"/>
      <c r="M49" s="1"/>
    </row>
    <row r="50" spans="1:13">
      <c r="A50" s="1"/>
      <c r="B50" s="10"/>
      <c r="C50" s="43" t="s">
        <v>58</v>
      </c>
      <c r="D50" s="56">
        <v>20</v>
      </c>
      <c r="E50" s="57">
        <f>D50*2</f>
        <v>40</v>
      </c>
      <c r="F50" s="112"/>
      <c r="G50" s="113"/>
      <c r="H50" s="29">
        <f>E50-D50</f>
        <v>20</v>
      </c>
      <c r="I50" s="14"/>
      <c r="J50" s="1"/>
      <c r="K50" s="1"/>
      <c r="L50" s="1"/>
      <c r="M50" s="1"/>
    </row>
    <row r="51" spans="1:13">
      <c r="A51" s="1"/>
      <c r="B51" s="10"/>
      <c r="C51" s="43" t="s">
        <v>59</v>
      </c>
      <c r="D51" s="27">
        <v>20</v>
      </c>
      <c r="E51" s="57">
        <f>D51*2</f>
        <v>40</v>
      </c>
      <c r="F51" s="112"/>
      <c r="G51" s="113"/>
      <c r="H51" s="29">
        <f>E51-D51</f>
        <v>20</v>
      </c>
      <c r="I51" s="14"/>
      <c r="J51" s="1"/>
      <c r="K51" s="1"/>
      <c r="L51" s="1"/>
      <c r="M51" s="1"/>
    </row>
    <row r="52" spans="1:13">
      <c r="A52" s="1"/>
      <c r="B52" s="10"/>
      <c r="C52" s="114" t="s">
        <v>47</v>
      </c>
      <c r="D52" s="115">
        <f>SUM(D50:D51)</f>
        <v>40</v>
      </c>
      <c r="E52" s="57">
        <f>SUM(E50:E51)</f>
        <v>80</v>
      </c>
      <c r="F52" s="62"/>
      <c r="G52" s="63"/>
      <c r="H52" s="116">
        <f>SUM(H50:H51)</f>
        <v>40</v>
      </c>
      <c r="I52" s="14"/>
      <c r="J52" s="1"/>
      <c r="K52" s="1"/>
      <c r="L52" s="1"/>
      <c r="M52" s="1"/>
    </row>
    <row r="53" spans="1:13">
      <c r="A53" s="1"/>
      <c r="B53" s="10"/>
      <c r="C53" s="117"/>
      <c r="D53" s="118"/>
      <c r="E53" s="67"/>
      <c r="F53" s="65"/>
      <c r="G53" s="66"/>
      <c r="H53" s="119"/>
      <c r="I53" s="14"/>
      <c r="J53" s="1"/>
      <c r="K53" s="1"/>
      <c r="L53" s="1"/>
      <c r="M53" s="1"/>
    </row>
    <row r="54" spans="1:13">
      <c r="A54" s="1"/>
      <c r="B54" s="10"/>
      <c r="C54" s="194"/>
      <c r="D54" s="194"/>
      <c r="E54" s="194"/>
      <c r="F54" s="65"/>
      <c r="G54" s="66"/>
      <c r="H54" s="67"/>
      <c r="I54" s="14"/>
      <c r="J54" s="1"/>
      <c r="K54" s="1"/>
      <c r="L54" s="1"/>
      <c r="M54" s="1"/>
    </row>
    <row r="55" spans="1:13" ht="17.25">
      <c r="A55" s="1"/>
      <c r="B55" s="10"/>
      <c r="C55" s="197" t="s">
        <v>104</v>
      </c>
      <c r="D55" s="198"/>
      <c r="E55" s="198"/>
      <c r="F55" s="198"/>
      <c r="G55" s="199"/>
      <c r="H55" s="122">
        <f>H38-H46-H52</f>
        <v>760</v>
      </c>
      <c r="I55" s="82"/>
      <c r="J55" s="1"/>
      <c r="K55" s="1"/>
      <c r="L55" s="1"/>
      <c r="M55" s="1"/>
    </row>
    <row r="56" spans="1:13" ht="17.25">
      <c r="A56" s="1"/>
      <c r="B56" s="10"/>
      <c r="C56" s="83"/>
      <c r="D56" s="84"/>
      <c r="E56" s="84"/>
      <c r="F56" s="84"/>
      <c r="G56" s="84"/>
      <c r="H56" s="85"/>
      <c r="I56" s="82"/>
      <c r="J56" s="1"/>
      <c r="K56" s="1"/>
      <c r="L56" s="1"/>
      <c r="M56" s="1"/>
    </row>
    <row r="57" spans="1:13" ht="17.25">
      <c r="A57" s="1"/>
      <c r="B57" s="10"/>
      <c r="C57" s="200" t="s">
        <v>66</v>
      </c>
      <c r="D57" s="201"/>
      <c r="E57" s="201"/>
      <c r="F57" s="201"/>
      <c r="G57" s="201"/>
      <c r="H57" s="202"/>
      <c r="I57" s="82"/>
      <c r="J57" s="1"/>
      <c r="K57" s="1"/>
      <c r="L57" s="1"/>
      <c r="M57" s="1"/>
    </row>
    <row r="58" spans="1:13">
      <c r="A58" s="1"/>
      <c r="B58" s="10"/>
      <c r="C58" s="203" t="s">
        <v>86</v>
      </c>
      <c r="D58" s="204"/>
      <c r="E58" s="204"/>
      <c r="F58" s="204"/>
      <c r="G58" s="204"/>
      <c r="H58" s="205"/>
      <c r="I58" s="82"/>
      <c r="J58" s="1"/>
      <c r="K58" s="1"/>
      <c r="L58" s="1"/>
      <c r="M58" s="1"/>
    </row>
    <row r="59" spans="1:13" ht="15.75" thickBot="1">
      <c r="A59" s="1"/>
      <c r="B59" s="10"/>
      <c r="C59" s="206" t="s">
        <v>87</v>
      </c>
      <c r="D59" s="207"/>
      <c r="E59" s="207"/>
      <c r="F59" s="207"/>
      <c r="G59" s="207"/>
      <c r="H59" s="208"/>
      <c r="I59" s="82"/>
      <c r="J59" s="1"/>
      <c r="K59" s="1"/>
      <c r="L59" s="1"/>
      <c r="M59" s="1"/>
    </row>
    <row r="60" spans="1:13" ht="18" thickBot="1">
      <c r="A60" s="1"/>
      <c r="B60" s="86"/>
      <c r="C60" s="87"/>
      <c r="D60" s="88" t="s">
        <v>69</v>
      </c>
      <c r="E60" s="88" t="s">
        <v>70</v>
      </c>
      <c r="F60" s="123" t="s">
        <v>71</v>
      </c>
      <c r="G60" s="124" t="s">
        <v>72</v>
      </c>
      <c r="H60" s="91" t="s">
        <v>72</v>
      </c>
      <c r="I60" s="14"/>
      <c r="J60" s="1"/>
      <c r="K60" s="1"/>
      <c r="L60" s="1"/>
      <c r="M60" s="1"/>
    </row>
    <row r="61" spans="1:13" ht="17.25">
      <c r="A61" s="1"/>
      <c r="B61" s="86"/>
      <c r="C61" s="92"/>
      <c r="D61" s="97"/>
      <c r="E61" s="94" t="s">
        <v>73</v>
      </c>
      <c r="F61" s="93"/>
      <c r="G61" s="94"/>
      <c r="H61" s="95" t="s">
        <v>74</v>
      </c>
      <c r="I61" s="14"/>
      <c r="J61" s="1"/>
      <c r="K61" s="1"/>
      <c r="L61" s="1"/>
      <c r="M61" s="1"/>
    </row>
    <row r="62" spans="1:13" ht="17.25">
      <c r="A62" s="1"/>
      <c r="B62" s="86"/>
      <c r="C62" s="96" t="s">
        <v>75</v>
      </c>
      <c r="D62" s="97"/>
      <c r="E62" s="209"/>
      <c r="F62" s="210"/>
      <c r="G62" s="98"/>
      <c r="H62" s="99"/>
      <c r="I62" s="14"/>
      <c r="J62" s="1"/>
      <c r="K62" s="1"/>
      <c r="L62" s="1"/>
      <c r="M62" s="1"/>
    </row>
    <row r="63" spans="1:13" ht="17.25">
      <c r="A63" s="1"/>
      <c r="B63" s="86"/>
      <c r="C63" s="96" t="s">
        <v>76</v>
      </c>
      <c r="D63" s="97"/>
      <c r="E63" s="209"/>
      <c r="F63" s="210"/>
      <c r="G63" s="98"/>
      <c r="H63" s="100"/>
      <c r="I63" s="14"/>
      <c r="J63" s="1"/>
      <c r="K63" s="1"/>
      <c r="L63" s="1"/>
      <c r="M63" s="1"/>
    </row>
    <row r="64" spans="1:13" ht="17.25">
      <c r="A64" s="1"/>
      <c r="B64" s="86"/>
      <c r="C64" s="96" t="s">
        <v>77</v>
      </c>
      <c r="D64" s="97"/>
      <c r="E64" s="209"/>
      <c r="F64" s="210"/>
      <c r="G64" s="98"/>
      <c r="H64" s="100"/>
      <c r="I64" s="14"/>
      <c r="J64" s="1"/>
      <c r="K64" s="1"/>
      <c r="L64" s="1"/>
      <c r="M64" s="1"/>
    </row>
    <row r="65" spans="1:13" ht="18" thickBot="1">
      <c r="A65" s="14"/>
      <c r="B65" s="8"/>
      <c r="C65" s="125" t="s">
        <v>78</v>
      </c>
      <c r="D65" s="102" t="s">
        <v>112</v>
      </c>
      <c r="E65" s="191" t="str">
        <f>D65</f>
        <v>.…/…./20</v>
      </c>
      <c r="F65" s="192"/>
      <c r="G65" s="103" t="str">
        <f>D65</f>
        <v>.…/…./20</v>
      </c>
      <c r="H65" s="104" t="str">
        <f>D65</f>
        <v>.…/…./20</v>
      </c>
      <c r="I65" s="14"/>
      <c r="J65" s="1"/>
      <c r="K65" s="1"/>
      <c r="L65" s="1"/>
      <c r="M65" s="1"/>
    </row>
    <row r="66" spans="1:13" ht="15.75" thickBot="1">
      <c r="A66" s="14"/>
      <c r="B66" s="105"/>
      <c r="C66" s="105"/>
      <c r="D66" s="105"/>
      <c r="E66" s="105"/>
      <c r="F66" s="105"/>
      <c r="G66" s="105"/>
      <c r="H66" s="105"/>
      <c r="I66" s="8"/>
      <c r="J66" s="1"/>
      <c r="K66" s="1"/>
      <c r="L66" s="1"/>
      <c r="M66" s="1"/>
    </row>
    <row r="67" spans="1:13">
      <c r="A67" s="1"/>
      <c r="B67" s="1"/>
      <c r="C67" s="1"/>
      <c r="D67" s="1"/>
      <c r="E67" s="1"/>
      <c r="F67" s="1"/>
      <c r="G67" s="1"/>
      <c r="H67" s="1"/>
      <c r="I67" s="1"/>
      <c r="J67" s="1"/>
      <c r="K67" s="1"/>
      <c r="L67" s="1"/>
      <c r="M67" s="1"/>
    </row>
  </sheetData>
  <mergeCells count="36">
    <mergeCell ref="F6:H6"/>
    <mergeCell ref="C2:I2"/>
    <mergeCell ref="C3:H3"/>
    <mergeCell ref="C4:H4"/>
    <mergeCell ref="C5:H5"/>
    <mergeCell ref="F7:H7"/>
    <mergeCell ref="K7:M9"/>
    <mergeCell ref="F8:H8"/>
    <mergeCell ref="F9:H9"/>
    <mergeCell ref="F10:H10"/>
    <mergeCell ref="C12:C13"/>
    <mergeCell ref="D12:D13"/>
    <mergeCell ref="K12:M14"/>
    <mergeCell ref="E13:E14"/>
    <mergeCell ref="F13:H13"/>
    <mergeCell ref="F14:H14"/>
    <mergeCell ref="E11:E12"/>
    <mergeCell ref="F11:H12"/>
    <mergeCell ref="C15:H15"/>
    <mergeCell ref="C16:H16"/>
    <mergeCell ref="E17:F17"/>
    <mergeCell ref="K17:M19"/>
    <mergeCell ref="F18:F38"/>
    <mergeCell ref="G18:G38"/>
    <mergeCell ref="E65:F65"/>
    <mergeCell ref="C39:H39"/>
    <mergeCell ref="C40:H40"/>
    <mergeCell ref="C48:H48"/>
    <mergeCell ref="C54:E54"/>
    <mergeCell ref="C55:G55"/>
    <mergeCell ref="C57:H57"/>
    <mergeCell ref="C58:H58"/>
    <mergeCell ref="C59:H59"/>
    <mergeCell ref="E62:F62"/>
    <mergeCell ref="E63:F63"/>
    <mergeCell ref="E64:F6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topLeftCell="A31" workbookViewId="0">
      <selection activeCell="B50" sqref="B50"/>
    </sheetView>
  </sheetViews>
  <sheetFormatPr defaultRowHeight="15"/>
  <cols>
    <col min="1" max="1" width="4.140625" customWidth="1"/>
    <col min="2" max="2" width="37" customWidth="1"/>
    <col min="3" max="3" width="26.140625" customWidth="1"/>
    <col min="4" max="4" width="29.5703125" customWidth="1"/>
    <col min="5" max="5" width="16.42578125" hidden="1" customWidth="1"/>
    <col min="6" max="6" width="17.140625" hidden="1" customWidth="1"/>
    <col min="7" max="7" width="38.7109375" customWidth="1"/>
  </cols>
  <sheetData>
    <row r="1" spans="1:13" ht="15.75" thickBot="1">
      <c r="A1" s="1"/>
      <c r="B1" s="1"/>
      <c r="C1" s="1"/>
      <c r="D1" s="1"/>
      <c r="E1" s="1"/>
      <c r="F1" s="1"/>
      <c r="G1" s="1"/>
      <c r="H1" s="1"/>
      <c r="I1" s="1"/>
      <c r="J1" s="148"/>
      <c r="K1" s="148"/>
      <c r="L1" s="148"/>
      <c r="M1" s="1"/>
    </row>
    <row r="2" spans="1:13" ht="27" thickBot="1">
      <c r="A2" s="4"/>
      <c r="B2" s="153" t="s">
        <v>110</v>
      </c>
      <c r="C2" s="153"/>
      <c r="D2" s="153"/>
      <c r="E2" s="153"/>
      <c r="F2" s="153"/>
      <c r="G2" s="153"/>
      <c r="H2" s="154"/>
      <c r="I2" s="1"/>
      <c r="J2" s="149"/>
      <c r="K2" s="149"/>
      <c r="L2" s="149"/>
      <c r="M2" s="1"/>
    </row>
    <row r="3" spans="1:13" ht="15.75">
      <c r="A3" s="5"/>
      <c r="B3" s="155" t="s">
        <v>1</v>
      </c>
      <c r="C3" s="155"/>
      <c r="D3" s="155"/>
      <c r="E3" s="155"/>
      <c r="F3" s="155"/>
      <c r="G3" s="155"/>
      <c r="H3" s="6"/>
      <c r="I3" s="1"/>
      <c r="J3" s="149"/>
      <c r="K3" s="149"/>
      <c r="L3" s="149"/>
      <c r="M3" s="1"/>
    </row>
    <row r="4" spans="1:13" ht="15.75" thickBot="1">
      <c r="A4" s="7"/>
      <c r="B4" s="156" t="s">
        <v>116</v>
      </c>
      <c r="C4" s="156"/>
      <c r="D4" s="156"/>
      <c r="E4" s="156"/>
      <c r="F4" s="156"/>
      <c r="G4" s="156"/>
      <c r="H4" s="8"/>
      <c r="I4" s="1"/>
      <c r="J4" s="148"/>
      <c r="K4" s="148"/>
      <c r="L4" s="148"/>
      <c r="M4" s="1"/>
    </row>
    <row r="5" spans="1:13">
      <c r="A5" s="5"/>
      <c r="B5" s="157"/>
      <c r="C5" s="157"/>
      <c r="D5" s="157"/>
      <c r="E5" s="157"/>
      <c r="F5" s="157"/>
      <c r="G5" s="157"/>
      <c r="H5" s="9"/>
      <c r="I5" s="1"/>
      <c r="J5" s="1"/>
      <c r="K5" s="1"/>
      <c r="L5" s="1"/>
      <c r="M5" s="1"/>
    </row>
    <row r="6" spans="1:13">
      <c r="A6" s="10"/>
      <c r="B6" s="11" t="s">
        <v>3</v>
      </c>
      <c r="C6" s="12"/>
      <c r="D6" s="13" t="s">
        <v>4</v>
      </c>
      <c r="E6" s="158" t="s">
        <v>5</v>
      </c>
      <c r="F6" s="159"/>
      <c r="G6" s="160"/>
      <c r="H6" s="14"/>
      <c r="I6" s="1"/>
      <c r="J6" s="1"/>
      <c r="K6" s="1"/>
      <c r="L6" s="1"/>
      <c r="M6" s="1"/>
    </row>
    <row r="7" spans="1:13" ht="15.75">
      <c r="A7" s="10"/>
      <c r="B7" s="11" t="s">
        <v>6</v>
      </c>
      <c r="C7" s="15"/>
      <c r="D7" s="13" t="s">
        <v>7</v>
      </c>
      <c r="E7" s="150">
        <v>10</v>
      </c>
      <c r="F7" s="151"/>
      <c r="G7" s="152"/>
      <c r="H7" s="14"/>
      <c r="I7" s="1"/>
      <c r="J7" s="219" t="s">
        <v>8</v>
      </c>
      <c r="K7" s="220"/>
      <c r="L7" s="220"/>
      <c r="M7" s="1"/>
    </row>
    <row r="8" spans="1:13">
      <c r="A8" s="10"/>
      <c r="B8" s="11" t="s">
        <v>9</v>
      </c>
      <c r="C8" s="15"/>
      <c r="D8" s="16" t="s">
        <v>10</v>
      </c>
      <c r="E8" s="162"/>
      <c r="F8" s="162"/>
      <c r="G8" s="162"/>
      <c r="H8" s="14"/>
      <c r="I8" s="1"/>
      <c r="J8" s="220"/>
      <c r="K8" s="220"/>
      <c r="L8" s="220"/>
      <c r="M8" s="1"/>
    </row>
    <row r="9" spans="1:13">
      <c r="A9" s="10"/>
      <c r="B9" s="11" t="s">
        <v>11</v>
      </c>
      <c r="C9" s="17"/>
      <c r="D9" s="18" t="s">
        <v>12</v>
      </c>
      <c r="E9" s="163"/>
      <c r="F9" s="163"/>
      <c r="G9" s="163"/>
      <c r="H9" s="14"/>
      <c r="I9" s="1"/>
      <c r="J9" s="220"/>
      <c r="K9" s="220"/>
      <c r="L9" s="220"/>
      <c r="M9" s="1"/>
    </row>
    <row r="10" spans="1:13">
      <c r="A10" s="10"/>
      <c r="B10" s="11" t="s">
        <v>13</v>
      </c>
      <c r="C10" s="19">
        <v>30</v>
      </c>
      <c r="D10" s="11" t="s">
        <v>14</v>
      </c>
      <c r="E10" s="163">
        <v>13</v>
      </c>
      <c r="F10" s="163"/>
      <c r="G10" s="163"/>
      <c r="H10" s="14"/>
      <c r="I10" s="1"/>
      <c r="J10" s="1"/>
      <c r="K10" s="1"/>
      <c r="L10" s="1"/>
      <c r="M10" s="1"/>
    </row>
    <row r="11" spans="1:13">
      <c r="A11" s="10"/>
      <c r="B11" s="11" t="s">
        <v>15</v>
      </c>
      <c r="C11" s="20"/>
      <c r="D11" s="164" t="s">
        <v>117</v>
      </c>
      <c r="E11" s="222" t="s">
        <v>113</v>
      </c>
      <c r="F11" s="223"/>
      <c r="G11" s="224"/>
      <c r="H11" s="14"/>
      <c r="I11" s="1"/>
      <c r="J11" s="1"/>
      <c r="K11" s="1"/>
      <c r="L11" s="1"/>
      <c r="M11" s="1"/>
    </row>
    <row r="12" spans="1:13">
      <c r="A12" s="10"/>
      <c r="B12" s="164" t="s">
        <v>18</v>
      </c>
      <c r="C12" s="172"/>
      <c r="D12" s="165"/>
      <c r="E12" s="225"/>
      <c r="F12" s="226"/>
      <c r="G12" s="227"/>
      <c r="H12" s="14"/>
      <c r="I12" s="1"/>
      <c r="J12" s="219" t="s">
        <v>19</v>
      </c>
      <c r="K12" s="220"/>
      <c r="L12" s="220"/>
      <c r="M12" s="1"/>
    </row>
    <row r="13" spans="1:13">
      <c r="A13" s="10"/>
      <c r="B13" s="165"/>
      <c r="C13" s="173"/>
      <c r="D13" s="146" t="s">
        <v>118</v>
      </c>
      <c r="E13" s="176" t="s">
        <v>115</v>
      </c>
      <c r="F13" s="177"/>
      <c r="G13" s="178"/>
      <c r="H13" s="14"/>
      <c r="I13" s="1"/>
      <c r="J13" s="220"/>
      <c r="K13" s="220"/>
      <c r="L13" s="220"/>
      <c r="M13" s="1"/>
    </row>
    <row r="14" spans="1:13">
      <c r="A14" s="10"/>
      <c r="B14" s="11" t="s">
        <v>22</v>
      </c>
      <c r="C14" s="21"/>
      <c r="D14" s="147" t="s">
        <v>20</v>
      </c>
      <c r="E14" s="179" t="s">
        <v>23</v>
      </c>
      <c r="F14" s="180"/>
      <c r="G14" s="181"/>
      <c r="H14" s="14"/>
      <c r="I14" s="1"/>
      <c r="J14" s="220"/>
      <c r="K14" s="220"/>
      <c r="L14" s="220"/>
      <c r="M14" s="1"/>
    </row>
    <row r="15" spans="1:13">
      <c r="A15" s="10"/>
      <c r="B15" s="182"/>
      <c r="C15" s="182"/>
      <c r="D15" s="182"/>
      <c r="E15" s="182"/>
      <c r="F15" s="182"/>
      <c r="G15" s="182"/>
      <c r="H15" s="14"/>
      <c r="I15" s="1"/>
      <c r="J15" s="1"/>
      <c r="K15" s="1"/>
      <c r="L15" s="1"/>
      <c r="M15" s="1"/>
    </row>
    <row r="16" spans="1:13">
      <c r="A16" s="10"/>
      <c r="B16" s="183" t="s">
        <v>24</v>
      </c>
      <c r="C16" s="183"/>
      <c r="D16" s="183"/>
      <c r="E16" s="183"/>
      <c r="F16" s="183"/>
      <c r="G16" s="183"/>
      <c r="H16" s="14"/>
      <c r="I16" s="1"/>
      <c r="J16" s="1"/>
      <c r="K16" s="1"/>
      <c r="L16" s="1"/>
      <c r="M16" s="1"/>
    </row>
    <row r="17" spans="1:13" ht="38.25">
      <c r="A17" s="10"/>
      <c r="B17" s="22" t="s">
        <v>25</v>
      </c>
      <c r="C17" s="23" t="s">
        <v>26</v>
      </c>
      <c r="D17" s="184" t="s">
        <v>27</v>
      </c>
      <c r="E17" s="184"/>
      <c r="F17" s="24" t="s">
        <v>28</v>
      </c>
      <c r="G17" s="25" t="s">
        <v>28</v>
      </c>
      <c r="H17" s="14"/>
      <c r="I17" s="1"/>
      <c r="J17" s="1"/>
      <c r="K17" s="1"/>
      <c r="L17" s="1"/>
      <c r="M17" s="1"/>
    </row>
    <row r="18" spans="1:13">
      <c r="A18" s="10"/>
      <c r="B18" s="26" t="s">
        <v>29</v>
      </c>
      <c r="C18" s="27">
        <v>150.13</v>
      </c>
      <c r="D18" s="28">
        <f>(C18/C10)*E10</f>
        <v>65.056333333333328</v>
      </c>
      <c r="E18" s="185"/>
      <c r="F18" s="188"/>
      <c r="G18" s="29">
        <f t="shared" ref="G18:G35" si="0">C18-D18</f>
        <v>85.073666666666668</v>
      </c>
      <c r="H18" s="14"/>
      <c r="I18" s="1"/>
      <c r="J18" s="30"/>
      <c r="K18" s="1"/>
      <c r="L18" s="1"/>
      <c r="M18" s="1"/>
    </row>
    <row r="19" spans="1:13">
      <c r="A19" s="10"/>
      <c r="B19" s="31" t="s">
        <v>30</v>
      </c>
      <c r="C19" s="27">
        <v>2814.19</v>
      </c>
      <c r="D19" s="28">
        <f>(C19/C10)*E10</f>
        <v>1219.4823333333334</v>
      </c>
      <c r="E19" s="186"/>
      <c r="F19" s="189"/>
      <c r="G19" s="29">
        <f t="shared" si="0"/>
        <v>1594.7076666666667</v>
      </c>
      <c r="H19" s="14"/>
      <c r="I19" s="1"/>
      <c r="J19" s="30"/>
      <c r="K19" s="1"/>
      <c r="L19" s="1"/>
      <c r="M19" s="1"/>
    </row>
    <row r="20" spans="1:13">
      <c r="A20" s="10"/>
      <c r="B20" s="31" t="s">
        <v>31</v>
      </c>
      <c r="C20" s="27"/>
      <c r="D20" s="28">
        <f>(C20/C10)*E10</f>
        <v>0</v>
      </c>
      <c r="E20" s="186"/>
      <c r="F20" s="189"/>
      <c r="G20" s="29">
        <f t="shared" si="0"/>
        <v>0</v>
      </c>
      <c r="H20" s="14"/>
      <c r="I20" s="1"/>
      <c r="J20" s="1"/>
      <c r="K20" s="1"/>
      <c r="L20" s="1"/>
      <c r="M20" s="1"/>
    </row>
    <row r="21" spans="1:13">
      <c r="A21" s="10"/>
      <c r="B21" s="31" t="s">
        <v>32</v>
      </c>
      <c r="C21" s="27">
        <v>647.27</v>
      </c>
      <c r="D21" s="28">
        <f>(C21/C10)*E10</f>
        <v>280.48366666666669</v>
      </c>
      <c r="E21" s="186"/>
      <c r="F21" s="189"/>
      <c r="G21" s="29">
        <f t="shared" si="0"/>
        <v>366.78633333333329</v>
      </c>
      <c r="H21" s="14"/>
      <c r="I21" s="1"/>
      <c r="J21" s="1"/>
      <c r="K21" s="1"/>
      <c r="L21" s="1"/>
      <c r="M21" s="1"/>
    </row>
    <row r="22" spans="1:13">
      <c r="A22" s="10"/>
      <c r="B22" s="31" t="s">
        <v>33</v>
      </c>
      <c r="C22" s="27"/>
      <c r="D22" s="28">
        <f>(C22/C10)*E10</f>
        <v>0</v>
      </c>
      <c r="E22" s="186"/>
      <c r="F22" s="189"/>
      <c r="G22" s="29">
        <f t="shared" si="0"/>
        <v>0</v>
      </c>
      <c r="H22" s="14"/>
      <c r="I22" s="1"/>
      <c r="J22" s="1"/>
      <c r="K22" s="1"/>
      <c r="L22" s="1"/>
      <c r="M22" s="1"/>
    </row>
    <row r="23" spans="1:13">
      <c r="A23" s="10"/>
      <c r="B23" s="31" t="s">
        <v>34</v>
      </c>
      <c r="C23" s="27">
        <v>1708.07</v>
      </c>
      <c r="D23" s="28">
        <f>(C23/C10)*E10</f>
        <v>740.16366666666659</v>
      </c>
      <c r="E23" s="186"/>
      <c r="F23" s="189"/>
      <c r="G23" s="29">
        <f t="shared" si="0"/>
        <v>967.90633333333335</v>
      </c>
      <c r="H23" s="14"/>
      <c r="I23" s="1"/>
      <c r="J23" s="1"/>
      <c r="K23" s="1"/>
      <c r="L23" s="1"/>
      <c r="M23" s="1"/>
    </row>
    <row r="24" spans="1:13">
      <c r="A24" s="10"/>
      <c r="B24" s="32" t="s">
        <v>35</v>
      </c>
      <c r="C24" s="27"/>
      <c r="D24" s="28">
        <f>(C24/C10)*E10</f>
        <v>0</v>
      </c>
      <c r="E24" s="186"/>
      <c r="F24" s="189"/>
      <c r="G24" s="29">
        <f t="shared" si="0"/>
        <v>0</v>
      </c>
      <c r="H24" s="14"/>
      <c r="I24" s="1"/>
      <c r="J24" s="1"/>
      <c r="K24" s="1"/>
      <c r="L24" s="1"/>
      <c r="M24" s="1"/>
    </row>
    <row r="25" spans="1:13">
      <c r="A25" s="10"/>
      <c r="B25" s="31" t="s">
        <v>36</v>
      </c>
      <c r="C25" s="27"/>
      <c r="D25" s="28">
        <f>(C25/C10)*E10</f>
        <v>0</v>
      </c>
      <c r="E25" s="186"/>
      <c r="F25" s="189"/>
      <c r="G25" s="29">
        <f t="shared" si="0"/>
        <v>0</v>
      </c>
      <c r="H25" s="14"/>
      <c r="I25" s="1"/>
      <c r="J25" s="1"/>
      <c r="K25" s="1"/>
      <c r="L25" s="1"/>
      <c r="M25" s="1"/>
    </row>
    <row r="26" spans="1:13">
      <c r="A26" s="10"/>
      <c r="B26" s="31" t="s">
        <v>37</v>
      </c>
      <c r="C26" s="27"/>
      <c r="D26" s="28">
        <f>(C26/C10)*E10</f>
        <v>0</v>
      </c>
      <c r="E26" s="186"/>
      <c r="F26" s="189"/>
      <c r="G26" s="29">
        <f t="shared" si="0"/>
        <v>0</v>
      </c>
      <c r="H26" s="14"/>
      <c r="I26" s="1"/>
      <c r="J26" s="1"/>
      <c r="K26" s="1"/>
      <c r="L26" s="1"/>
      <c r="M26" s="1"/>
    </row>
    <row r="27" spans="1:13">
      <c r="A27" s="10"/>
      <c r="B27" s="31" t="s">
        <v>38</v>
      </c>
      <c r="C27" s="27"/>
      <c r="D27" s="28">
        <f>(C27/C10)*E10</f>
        <v>0</v>
      </c>
      <c r="E27" s="186"/>
      <c r="F27" s="189"/>
      <c r="G27" s="29">
        <f t="shared" si="0"/>
        <v>0</v>
      </c>
      <c r="H27" s="14"/>
      <c r="I27" s="1"/>
      <c r="J27" s="1"/>
      <c r="K27" s="1"/>
      <c r="L27" s="1"/>
      <c r="M27" s="1"/>
    </row>
    <row r="28" spans="1:13">
      <c r="A28" s="10"/>
      <c r="B28" s="31" t="s">
        <v>39</v>
      </c>
      <c r="C28" s="27"/>
      <c r="D28" s="28">
        <f>(C28/C10*E10)</f>
        <v>0</v>
      </c>
      <c r="E28" s="186"/>
      <c r="F28" s="189"/>
      <c r="G28" s="29">
        <f t="shared" si="0"/>
        <v>0</v>
      </c>
      <c r="H28" s="14"/>
      <c r="I28" s="1"/>
      <c r="J28" s="1"/>
      <c r="K28" s="1"/>
      <c r="L28" s="1"/>
      <c r="M28" s="1"/>
    </row>
    <row r="29" spans="1:13">
      <c r="A29" s="10"/>
      <c r="B29" s="31" t="s">
        <v>40</v>
      </c>
      <c r="C29" s="27"/>
      <c r="D29" s="28">
        <f>(C29/C10)*E10</f>
        <v>0</v>
      </c>
      <c r="E29" s="186"/>
      <c r="F29" s="189"/>
      <c r="G29" s="29">
        <f t="shared" si="0"/>
        <v>0</v>
      </c>
      <c r="H29" s="14"/>
      <c r="I29" s="1"/>
      <c r="J29" s="1"/>
      <c r="K29" s="1"/>
      <c r="L29" s="1"/>
      <c r="M29" s="1"/>
    </row>
    <row r="30" spans="1:13">
      <c r="A30" s="10"/>
      <c r="B30" s="31" t="s">
        <v>41</v>
      </c>
      <c r="C30" s="27">
        <v>1144.4100000000001</v>
      </c>
      <c r="D30" s="28">
        <f>(C30/C10)*E10</f>
        <v>495.91100000000006</v>
      </c>
      <c r="E30" s="186"/>
      <c r="F30" s="189"/>
      <c r="G30" s="29">
        <f t="shared" si="0"/>
        <v>648.49900000000002</v>
      </c>
      <c r="H30" s="14"/>
      <c r="I30" s="1"/>
      <c r="J30" s="1"/>
      <c r="K30" s="1"/>
      <c r="L30" s="1"/>
      <c r="M30" s="1"/>
    </row>
    <row r="31" spans="1:13">
      <c r="A31" s="10"/>
      <c r="B31" s="32" t="s">
        <v>42</v>
      </c>
      <c r="C31" s="27">
        <v>142.34</v>
      </c>
      <c r="D31" s="28">
        <f>(C31/C10)*E10</f>
        <v>61.68066666666666</v>
      </c>
      <c r="E31" s="186"/>
      <c r="F31" s="189"/>
      <c r="G31" s="29">
        <f t="shared" si="0"/>
        <v>80.659333333333336</v>
      </c>
      <c r="H31" s="14"/>
      <c r="I31" s="33"/>
      <c r="J31" s="1"/>
      <c r="K31" s="1"/>
      <c r="L31" s="1"/>
      <c r="M31" s="1"/>
    </row>
    <row r="32" spans="1:13">
      <c r="A32" s="10"/>
      <c r="B32" s="32" t="s">
        <v>43</v>
      </c>
      <c r="C32" s="27"/>
      <c r="D32" s="28">
        <f>C32</f>
        <v>0</v>
      </c>
      <c r="E32" s="186"/>
      <c r="F32" s="189"/>
      <c r="G32" s="34">
        <f t="shared" si="0"/>
        <v>0</v>
      </c>
      <c r="H32" s="14"/>
      <c r="I32" s="33"/>
      <c r="J32" s="1"/>
      <c r="K32" s="1"/>
      <c r="L32" s="1"/>
      <c r="M32" s="1"/>
    </row>
    <row r="33" spans="1:13">
      <c r="A33" s="10"/>
      <c r="B33" s="32" t="s">
        <v>44</v>
      </c>
      <c r="C33" s="27"/>
      <c r="D33" s="28">
        <f>C33</f>
        <v>0</v>
      </c>
      <c r="E33" s="186"/>
      <c r="F33" s="189"/>
      <c r="G33" s="34">
        <f t="shared" si="0"/>
        <v>0</v>
      </c>
      <c r="H33" s="14"/>
      <c r="I33" s="33"/>
      <c r="J33" s="1"/>
      <c r="K33" s="1"/>
      <c r="L33" s="1"/>
      <c r="M33" s="1"/>
    </row>
    <row r="34" spans="1:13">
      <c r="A34" s="10"/>
      <c r="B34" s="32" t="s">
        <v>45</v>
      </c>
      <c r="C34" s="27">
        <v>199.35</v>
      </c>
      <c r="D34" s="28">
        <f>(C34)</f>
        <v>199.35</v>
      </c>
      <c r="E34" s="186"/>
      <c r="F34" s="189"/>
      <c r="G34" s="35">
        <f t="shared" si="0"/>
        <v>0</v>
      </c>
      <c r="H34" s="14"/>
      <c r="I34" s="1"/>
      <c r="J34" s="1"/>
      <c r="K34" s="1"/>
      <c r="L34" s="1"/>
      <c r="M34" s="1"/>
    </row>
    <row r="35" spans="1:13">
      <c r="A35" s="10"/>
      <c r="B35" s="31" t="s">
        <v>46</v>
      </c>
      <c r="C35" s="27">
        <v>2989.13</v>
      </c>
      <c r="D35" s="28">
        <f>(C35/C10)*E10</f>
        <v>1295.2896666666668</v>
      </c>
      <c r="E35" s="186"/>
      <c r="F35" s="189"/>
      <c r="G35" s="36">
        <f t="shared" si="0"/>
        <v>1693.8403333333333</v>
      </c>
      <c r="H35" s="14"/>
      <c r="I35" s="1"/>
      <c r="J35" s="1"/>
      <c r="K35" s="1"/>
      <c r="L35" s="1"/>
      <c r="M35" s="1"/>
    </row>
    <row r="36" spans="1:13" ht="17.25">
      <c r="A36" s="10"/>
      <c r="B36" s="107" t="s">
        <v>47</v>
      </c>
      <c r="C36" s="38"/>
      <c r="D36" s="39">
        <f>SUM(D18:D35)</f>
        <v>4357.4173333333338</v>
      </c>
      <c r="E36" s="187"/>
      <c r="F36" s="190"/>
      <c r="G36" s="40">
        <f>SUM(G18:G35)</f>
        <v>5437.4726666666666</v>
      </c>
      <c r="H36" s="14"/>
      <c r="I36" s="1"/>
      <c r="J36" s="1"/>
      <c r="K36" s="1"/>
      <c r="L36" s="1"/>
      <c r="M36" s="1"/>
    </row>
    <row r="37" spans="1:13">
      <c r="A37" s="10"/>
      <c r="B37" s="161"/>
      <c r="C37" s="161"/>
      <c r="D37" s="161"/>
      <c r="E37" s="161"/>
      <c r="F37" s="161"/>
      <c r="G37" s="161"/>
      <c r="H37" s="14"/>
      <c r="I37" s="1"/>
      <c r="J37" s="3"/>
      <c r="K37" s="3"/>
      <c r="L37" s="41"/>
      <c r="M37" s="1"/>
    </row>
    <row r="38" spans="1:13">
      <c r="A38" s="10"/>
      <c r="B38" s="193" t="s">
        <v>48</v>
      </c>
      <c r="C38" s="193"/>
      <c r="D38" s="193"/>
      <c r="E38" s="193"/>
      <c r="F38" s="193"/>
      <c r="G38" s="193"/>
      <c r="H38" s="14"/>
      <c r="I38" s="1"/>
      <c r="J38" s="3"/>
      <c r="K38" s="3"/>
      <c r="L38" s="3"/>
      <c r="M38" s="1"/>
    </row>
    <row r="39" spans="1:13" ht="28.5">
      <c r="A39" s="10"/>
      <c r="B39" s="22" t="s">
        <v>25</v>
      </c>
      <c r="C39" s="22" t="s">
        <v>49</v>
      </c>
      <c r="D39" s="42" t="s">
        <v>50</v>
      </c>
      <c r="E39" s="42"/>
      <c r="F39" s="42" t="s">
        <v>28</v>
      </c>
      <c r="G39" s="42" t="s">
        <v>51</v>
      </c>
      <c r="H39" s="14"/>
      <c r="I39" s="1"/>
      <c r="J39" s="217"/>
      <c r="K39" s="218"/>
      <c r="L39" s="218"/>
      <c r="M39" s="1"/>
    </row>
    <row r="40" spans="1:13">
      <c r="A40" s="10"/>
      <c r="B40" s="43" t="s">
        <v>92</v>
      </c>
      <c r="C40" s="27">
        <v>726.08</v>
      </c>
      <c r="D40" s="29">
        <f>(C40/C10)*E10</f>
        <v>314.6346666666667</v>
      </c>
      <c r="E40" s="29"/>
      <c r="F40" s="29"/>
      <c r="G40" s="29">
        <f>C40-D40</f>
        <v>411.44533333333334</v>
      </c>
      <c r="H40" s="14"/>
      <c r="I40" s="1"/>
      <c r="J40" s="218"/>
      <c r="K40" s="218"/>
      <c r="L40" s="218"/>
      <c r="M40" s="1"/>
    </row>
    <row r="41" spans="1:13">
      <c r="A41" s="10"/>
      <c r="B41" s="43" t="s">
        <v>93</v>
      </c>
      <c r="C41" s="27">
        <v>495.05</v>
      </c>
      <c r="D41" s="29">
        <f>(C41/C10)*E10</f>
        <v>214.5216666666667</v>
      </c>
      <c r="E41" s="29"/>
      <c r="F41" s="29"/>
      <c r="G41" s="29">
        <f>C41-D41</f>
        <v>280.52833333333331</v>
      </c>
      <c r="H41" s="14"/>
      <c r="I41" s="1"/>
      <c r="J41" s="218"/>
      <c r="K41" s="218"/>
      <c r="L41" s="218"/>
      <c r="M41" s="1"/>
    </row>
    <row r="42" spans="1:13" ht="15.75">
      <c r="A42" s="10"/>
      <c r="B42" s="44" t="s">
        <v>47</v>
      </c>
      <c r="C42" s="126">
        <f>C40+C41</f>
        <v>1221.1300000000001</v>
      </c>
      <c r="D42" s="46">
        <f>SUM(D40:D41)</f>
        <v>529.15633333333335</v>
      </c>
      <c r="E42" s="47"/>
      <c r="F42" s="48"/>
      <c r="G42" s="49">
        <f>SUM(G40:G41)</f>
        <v>691.97366666666665</v>
      </c>
      <c r="H42" s="14"/>
      <c r="I42" s="1"/>
      <c r="J42" s="3"/>
      <c r="K42" s="3"/>
      <c r="L42" s="3"/>
      <c r="M42" s="1"/>
    </row>
    <row r="43" spans="1:13" ht="16.5">
      <c r="A43" s="10"/>
      <c r="B43" s="50" t="s">
        <v>54</v>
      </c>
      <c r="C43" s="51">
        <f>(C36+C42)</f>
        <v>1221.1300000000001</v>
      </c>
      <c r="D43" s="67"/>
      <c r="E43" s="65"/>
      <c r="F43" s="142"/>
      <c r="G43" s="67">
        <f>G36+G42</f>
        <v>6129.4463333333333</v>
      </c>
      <c r="H43" s="14"/>
      <c r="I43" s="1"/>
      <c r="J43" s="3"/>
      <c r="K43" s="3"/>
      <c r="L43" s="3"/>
      <c r="M43" s="1"/>
    </row>
    <row r="44" spans="1:13">
      <c r="A44" s="10"/>
      <c r="B44" s="193" t="s">
        <v>55</v>
      </c>
      <c r="C44" s="193"/>
      <c r="D44" s="193"/>
      <c r="E44" s="193"/>
      <c r="F44" s="193"/>
      <c r="G44" s="193"/>
      <c r="H44" s="14"/>
      <c r="I44" s="1"/>
      <c r="J44" s="3"/>
      <c r="K44" s="3"/>
      <c r="L44" s="3"/>
      <c r="M44" s="1"/>
    </row>
    <row r="45" spans="1:13" ht="28.5">
      <c r="A45" s="10"/>
      <c r="B45" s="22" t="s">
        <v>25</v>
      </c>
      <c r="C45" s="22" t="s">
        <v>56</v>
      </c>
      <c r="D45" s="22" t="s">
        <v>57</v>
      </c>
      <c r="E45" s="22"/>
      <c r="F45" s="55" t="s">
        <v>28</v>
      </c>
      <c r="G45" s="22" t="s">
        <v>51</v>
      </c>
      <c r="H45" s="14"/>
      <c r="I45" s="1"/>
      <c r="J45" s="219" t="s">
        <v>94</v>
      </c>
      <c r="K45" s="220"/>
      <c r="L45" s="220"/>
      <c r="M45" s="221">
        <f>G48+G50</f>
        <v>748.07933333333335</v>
      </c>
    </row>
    <row r="46" spans="1:13">
      <c r="A46" s="10"/>
      <c r="B46" s="43" t="s">
        <v>58</v>
      </c>
      <c r="C46" s="56">
        <v>134.81</v>
      </c>
      <c r="D46" s="57">
        <f>(C46/C10)*E10</f>
        <v>58.417666666666669</v>
      </c>
      <c r="E46" s="58"/>
      <c r="F46" s="59"/>
      <c r="G46" s="29">
        <f t="shared" ref="G46:G51" si="1">C46-D46</f>
        <v>76.39233333333334</v>
      </c>
      <c r="H46" s="14"/>
      <c r="I46" s="1"/>
      <c r="J46" s="220"/>
      <c r="K46" s="220"/>
      <c r="L46" s="220"/>
      <c r="M46" s="221"/>
    </row>
    <row r="47" spans="1:13">
      <c r="A47" s="10"/>
      <c r="B47" s="43" t="s">
        <v>59</v>
      </c>
      <c r="C47" s="27">
        <v>74.34</v>
      </c>
      <c r="D47" s="57">
        <f>(C47/C10)*E10</f>
        <v>32.214000000000006</v>
      </c>
      <c r="E47" s="58"/>
      <c r="F47" s="59"/>
      <c r="G47" s="29">
        <f t="shared" si="1"/>
        <v>42.125999999999998</v>
      </c>
      <c r="H47" s="14"/>
      <c r="I47" s="1"/>
      <c r="J47" s="220"/>
      <c r="K47" s="220"/>
      <c r="L47" s="220"/>
      <c r="M47" s="221"/>
    </row>
    <row r="48" spans="1:13">
      <c r="A48" s="10"/>
      <c r="B48" s="127" t="s">
        <v>95</v>
      </c>
      <c r="C48" s="56">
        <v>594.05999999999995</v>
      </c>
      <c r="D48" s="57">
        <f>(C48/C10)*E10</f>
        <v>257.42599999999999</v>
      </c>
      <c r="E48" s="58"/>
      <c r="F48" s="59"/>
      <c r="G48" s="128">
        <f t="shared" si="1"/>
        <v>336.63399999999996</v>
      </c>
      <c r="H48" s="14"/>
      <c r="I48" s="1"/>
      <c r="J48" s="3"/>
      <c r="K48" s="3"/>
      <c r="L48" s="3"/>
      <c r="M48" s="1"/>
    </row>
    <row r="49" spans="1:13">
      <c r="A49" s="10"/>
      <c r="B49" s="127" t="s">
        <v>96</v>
      </c>
      <c r="C49" s="56">
        <v>330.04</v>
      </c>
      <c r="D49" s="57">
        <f>(C49/C10)*E10</f>
        <v>143.01733333333334</v>
      </c>
      <c r="E49" s="58"/>
      <c r="F49" s="59"/>
      <c r="G49" s="36">
        <f t="shared" si="1"/>
        <v>187.02266666666668</v>
      </c>
      <c r="H49" s="14"/>
      <c r="I49" s="1"/>
      <c r="J49" s="1"/>
      <c r="K49" s="1"/>
      <c r="L49" s="1"/>
      <c r="M49" s="1"/>
    </row>
    <row r="50" spans="1:13">
      <c r="A50" s="10"/>
      <c r="B50" s="11" t="s">
        <v>97</v>
      </c>
      <c r="C50" s="56">
        <v>726.08</v>
      </c>
      <c r="D50" s="57">
        <f>(C50/C10)*E10</f>
        <v>314.6346666666667</v>
      </c>
      <c r="E50" s="58"/>
      <c r="F50" s="59"/>
      <c r="G50" s="128">
        <f t="shared" si="1"/>
        <v>411.44533333333334</v>
      </c>
      <c r="H50" s="14"/>
      <c r="I50" s="1"/>
      <c r="J50" s="1"/>
      <c r="K50" s="1"/>
      <c r="L50" s="1"/>
      <c r="M50" s="1"/>
    </row>
    <row r="51" spans="1:13">
      <c r="A51" s="10"/>
      <c r="B51" s="11" t="s">
        <v>98</v>
      </c>
      <c r="C51" s="27">
        <v>495.05</v>
      </c>
      <c r="D51" s="57">
        <f>(C51/C10)*E10</f>
        <v>214.5216666666667</v>
      </c>
      <c r="E51" s="58"/>
      <c r="F51" s="59"/>
      <c r="G51" s="36">
        <f t="shared" si="1"/>
        <v>280.52833333333331</v>
      </c>
      <c r="H51" s="14"/>
      <c r="I51" s="1"/>
      <c r="J51" s="1"/>
      <c r="K51" s="1"/>
      <c r="L51" s="1"/>
      <c r="M51" s="1"/>
    </row>
    <row r="52" spans="1:13">
      <c r="A52" s="10"/>
      <c r="B52" s="60" t="s">
        <v>47</v>
      </c>
      <c r="C52" s="115">
        <f>SUM(C46:C51)</f>
        <v>2354.38</v>
      </c>
      <c r="D52" s="57">
        <f>SUM(D46:D51)</f>
        <v>1020.2313333333334</v>
      </c>
      <c r="E52" s="129"/>
      <c r="F52" s="143"/>
      <c r="G52" s="116">
        <f>SUM(G46:G51)</f>
        <v>1334.1486666666665</v>
      </c>
      <c r="H52" s="14"/>
      <c r="I52" s="1"/>
      <c r="J52" s="1"/>
      <c r="K52" s="1"/>
      <c r="L52" s="1"/>
      <c r="M52" s="1"/>
    </row>
    <row r="53" spans="1:13">
      <c r="A53" s="10"/>
      <c r="B53" s="117"/>
      <c r="C53" s="144"/>
      <c r="D53" s="67"/>
      <c r="E53" s="65"/>
      <c r="F53" s="66"/>
      <c r="G53" s="119"/>
      <c r="H53" s="14"/>
      <c r="I53" s="1"/>
      <c r="J53" s="1"/>
      <c r="K53" s="1"/>
      <c r="L53" s="1"/>
      <c r="M53" s="1"/>
    </row>
    <row r="54" spans="1:13" ht="16.5">
      <c r="A54" s="10"/>
      <c r="B54" s="145"/>
      <c r="C54" s="120" t="s">
        <v>60</v>
      </c>
      <c r="D54" s="70" t="s">
        <v>61</v>
      </c>
      <c r="E54" s="71"/>
      <c r="F54" s="72" t="s">
        <v>62</v>
      </c>
      <c r="G54" s="70" t="s">
        <v>62</v>
      </c>
      <c r="H54" s="14"/>
      <c r="I54" s="1"/>
      <c r="J54" s="1"/>
      <c r="K54" s="1"/>
      <c r="L54" s="1"/>
      <c r="M54" s="1"/>
    </row>
    <row r="55" spans="1:13" ht="17.25">
      <c r="A55" s="10"/>
      <c r="B55" s="73" t="s">
        <v>63</v>
      </c>
      <c r="C55" s="74"/>
      <c r="D55" s="75"/>
      <c r="E55" s="76" t="e">
        <f>G41+G42+G44+#REF!+G45+G46+G48+G49+G51+G52</f>
        <v>#REF!</v>
      </c>
      <c r="F55" s="77">
        <v>20</v>
      </c>
      <c r="G55" s="78"/>
      <c r="H55" s="14"/>
      <c r="I55" s="1"/>
      <c r="J55" s="1"/>
      <c r="K55" s="1"/>
      <c r="L55" s="1"/>
      <c r="M55" s="1"/>
    </row>
    <row r="56" spans="1:13">
      <c r="A56" s="10"/>
      <c r="B56" s="194"/>
      <c r="C56" s="194"/>
      <c r="D56" s="194"/>
      <c r="E56" s="65"/>
      <c r="F56" s="66"/>
      <c r="G56" s="67"/>
      <c r="H56" s="14"/>
      <c r="I56" s="1"/>
      <c r="J56" s="1"/>
      <c r="K56" s="1"/>
      <c r="L56" s="1"/>
      <c r="M56" s="1"/>
    </row>
    <row r="57" spans="1:13" ht="17.25">
      <c r="A57" s="10"/>
      <c r="B57" s="195" t="s">
        <v>64</v>
      </c>
      <c r="C57" s="196"/>
      <c r="D57" s="80">
        <f>G36+G42+G55</f>
        <v>6129.4463333333333</v>
      </c>
      <c r="E57" s="65"/>
      <c r="F57" s="65"/>
      <c r="G57" s="81"/>
      <c r="H57" s="14"/>
      <c r="I57" s="1"/>
      <c r="J57" s="1"/>
      <c r="K57" s="1"/>
      <c r="L57" s="1"/>
      <c r="M57" s="1"/>
    </row>
    <row r="58" spans="1:13" ht="17.25">
      <c r="A58" s="10"/>
      <c r="B58" s="197" t="s">
        <v>65</v>
      </c>
      <c r="C58" s="198"/>
      <c r="D58" s="198"/>
      <c r="E58" s="198"/>
      <c r="F58" s="199"/>
      <c r="G58" s="40">
        <f>D57-G46-G47-G48-G50</f>
        <v>5262.8486666666668</v>
      </c>
      <c r="H58" s="82"/>
      <c r="I58" s="1"/>
      <c r="J58" s="1"/>
      <c r="K58" s="1"/>
      <c r="L58" s="1"/>
      <c r="M58" s="1"/>
    </row>
    <row r="59" spans="1:13" ht="17.25">
      <c r="A59" s="10"/>
      <c r="B59" s="83"/>
      <c r="C59" s="84"/>
      <c r="D59" s="84"/>
      <c r="E59" s="84"/>
      <c r="F59" s="84"/>
      <c r="G59" s="85"/>
      <c r="H59" s="82"/>
      <c r="I59" s="1"/>
      <c r="J59" s="1"/>
      <c r="K59" s="1"/>
      <c r="L59" s="1"/>
      <c r="M59" s="1"/>
    </row>
    <row r="60" spans="1:13" ht="17.25">
      <c r="A60" s="10"/>
      <c r="B60" s="200" t="s">
        <v>66</v>
      </c>
      <c r="C60" s="201"/>
      <c r="D60" s="201"/>
      <c r="E60" s="201"/>
      <c r="F60" s="201"/>
      <c r="G60" s="202"/>
      <c r="H60" s="82"/>
      <c r="I60" s="1"/>
      <c r="J60" s="1"/>
      <c r="K60" s="1"/>
      <c r="L60" s="1"/>
      <c r="M60" s="1"/>
    </row>
    <row r="61" spans="1:13">
      <c r="A61" s="10"/>
      <c r="B61" s="203" t="s">
        <v>67</v>
      </c>
      <c r="C61" s="204"/>
      <c r="D61" s="204"/>
      <c r="E61" s="204"/>
      <c r="F61" s="204"/>
      <c r="G61" s="205"/>
      <c r="H61" s="82"/>
      <c r="I61" s="1"/>
      <c r="J61" s="1"/>
      <c r="K61" s="1"/>
      <c r="L61" s="1"/>
      <c r="M61" s="1"/>
    </row>
    <row r="62" spans="1:13" ht="15.75" thickBot="1">
      <c r="A62" s="10"/>
      <c r="B62" s="206" t="s">
        <v>68</v>
      </c>
      <c r="C62" s="207"/>
      <c r="D62" s="207"/>
      <c r="E62" s="207"/>
      <c r="F62" s="207"/>
      <c r="G62" s="208"/>
      <c r="H62" s="82"/>
      <c r="I62" s="1"/>
      <c r="J62" s="1"/>
      <c r="K62" s="1"/>
      <c r="L62" s="1"/>
      <c r="M62" s="1"/>
    </row>
    <row r="63" spans="1:13" ht="18" thickBot="1">
      <c r="A63" s="86"/>
      <c r="B63" s="87"/>
      <c r="C63" s="88" t="s">
        <v>69</v>
      </c>
      <c r="D63" s="88" t="s">
        <v>70</v>
      </c>
      <c r="E63" s="89" t="s">
        <v>71</v>
      </c>
      <c r="F63" s="90" t="s">
        <v>72</v>
      </c>
      <c r="G63" s="91" t="s">
        <v>72</v>
      </c>
      <c r="H63" s="14"/>
      <c r="I63" s="1"/>
      <c r="J63" s="1"/>
      <c r="K63" s="1"/>
      <c r="L63" s="1"/>
      <c r="M63" s="1"/>
    </row>
    <row r="64" spans="1:13" ht="17.25">
      <c r="A64" s="86"/>
      <c r="B64" s="92"/>
      <c r="C64" s="93"/>
      <c r="D64" s="94" t="s">
        <v>73</v>
      </c>
      <c r="E64" s="93"/>
      <c r="F64" s="94"/>
      <c r="G64" s="95" t="s">
        <v>74</v>
      </c>
      <c r="H64" s="14"/>
      <c r="I64" s="1"/>
      <c r="J64" s="1"/>
      <c r="K64" s="1"/>
      <c r="L64" s="1"/>
      <c r="M64" s="1"/>
    </row>
    <row r="65" spans="1:13" ht="17.25">
      <c r="A65" s="86"/>
      <c r="B65" s="96" t="s">
        <v>75</v>
      </c>
      <c r="C65" s="97"/>
      <c r="D65" s="209"/>
      <c r="E65" s="210"/>
      <c r="F65" s="98"/>
      <c r="G65" s="99"/>
      <c r="H65" s="14"/>
      <c r="I65" s="1"/>
      <c r="J65" s="1"/>
      <c r="K65" s="1"/>
      <c r="L65" s="1"/>
      <c r="M65" s="1"/>
    </row>
    <row r="66" spans="1:13" ht="17.25">
      <c r="A66" s="86"/>
      <c r="B66" s="96" t="s">
        <v>76</v>
      </c>
      <c r="C66" s="97"/>
      <c r="D66" s="209"/>
      <c r="E66" s="210"/>
      <c r="F66" s="98"/>
      <c r="G66" s="100"/>
      <c r="H66" s="14"/>
      <c r="I66" s="1"/>
      <c r="J66" s="1"/>
      <c r="K66" s="1"/>
      <c r="L66" s="1"/>
      <c r="M66" s="1"/>
    </row>
    <row r="67" spans="1:13" ht="17.25">
      <c r="A67" s="86"/>
      <c r="B67" s="96" t="s">
        <v>77</v>
      </c>
      <c r="C67" s="97"/>
      <c r="D67" s="209"/>
      <c r="E67" s="210"/>
      <c r="F67" s="98"/>
      <c r="G67" s="100"/>
      <c r="H67" s="14"/>
      <c r="I67" s="1"/>
      <c r="J67" s="1"/>
      <c r="K67" s="1"/>
      <c r="L67" s="1"/>
      <c r="M67" s="1"/>
    </row>
    <row r="68" spans="1:13" ht="18" thickBot="1">
      <c r="A68" s="8"/>
      <c r="B68" s="125" t="s">
        <v>78</v>
      </c>
      <c r="C68" s="102" t="s">
        <v>112</v>
      </c>
      <c r="D68" s="191" t="str">
        <f>C68</f>
        <v>.…/…./20</v>
      </c>
      <c r="E68" s="192"/>
      <c r="F68" s="103" t="str">
        <f>C68</f>
        <v>.…/…./20</v>
      </c>
      <c r="G68" s="104" t="str">
        <f>C68</f>
        <v>.…/…./20</v>
      </c>
      <c r="H68" s="14"/>
      <c r="I68" s="1"/>
      <c r="J68" s="1"/>
      <c r="K68" s="1"/>
      <c r="L68" s="1"/>
      <c r="M68" s="1"/>
    </row>
    <row r="69" spans="1:13" ht="15.75" thickBot="1">
      <c r="A69" s="105"/>
      <c r="B69" s="105"/>
      <c r="C69" s="105"/>
      <c r="D69" s="105"/>
      <c r="E69" s="105"/>
      <c r="F69" s="105"/>
      <c r="G69" s="105"/>
      <c r="H69" s="8"/>
      <c r="I69" s="1"/>
      <c r="J69" s="1"/>
      <c r="K69" s="1"/>
      <c r="L69" s="1"/>
      <c r="M69" s="1"/>
    </row>
    <row r="70" spans="1:13">
      <c r="A70" s="1"/>
      <c r="B70" s="1"/>
      <c r="C70" s="1"/>
      <c r="D70" s="1"/>
      <c r="E70" s="1"/>
      <c r="F70" s="1"/>
      <c r="G70" s="1"/>
      <c r="H70" s="1"/>
      <c r="I70" s="1"/>
      <c r="J70" s="1"/>
      <c r="K70" s="1"/>
      <c r="L70" s="1"/>
      <c r="M70" s="1"/>
    </row>
  </sheetData>
  <mergeCells count="38">
    <mergeCell ref="B2:H2"/>
    <mergeCell ref="B3:G3"/>
    <mergeCell ref="B4:G4"/>
    <mergeCell ref="B5:G5"/>
    <mergeCell ref="E6:G6"/>
    <mergeCell ref="E7:G7"/>
    <mergeCell ref="J7:L9"/>
    <mergeCell ref="E8:G8"/>
    <mergeCell ref="E9:G9"/>
    <mergeCell ref="E10:G10"/>
    <mergeCell ref="B37:G37"/>
    <mergeCell ref="B38:G38"/>
    <mergeCell ref="B12:B13"/>
    <mergeCell ref="C12:C13"/>
    <mergeCell ref="J12:L14"/>
    <mergeCell ref="E13:G13"/>
    <mergeCell ref="E14:G14"/>
    <mergeCell ref="D11:D12"/>
    <mergeCell ref="E11:G12"/>
    <mergeCell ref="B15:G15"/>
    <mergeCell ref="B16:G16"/>
    <mergeCell ref="D17:E17"/>
    <mergeCell ref="E18:E36"/>
    <mergeCell ref="F18:F36"/>
    <mergeCell ref="J39:L41"/>
    <mergeCell ref="B44:G44"/>
    <mergeCell ref="J45:L47"/>
    <mergeCell ref="M45:M47"/>
    <mergeCell ref="D66:E66"/>
    <mergeCell ref="B56:D56"/>
    <mergeCell ref="D67:E67"/>
    <mergeCell ref="D68:E68"/>
    <mergeCell ref="B57:C57"/>
    <mergeCell ref="B58:F58"/>
    <mergeCell ref="B60:G60"/>
    <mergeCell ref="B61:G61"/>
    <mergeCell ref="B62:G62"/>
    <mergeCell ref="D65:E6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5510 ÖNCESİ AÇIĞA ALINMA</vt:lpstr>
      <vt:lpstr>5510 ÖNCESİ ÜCRETSİZ İZİN </vt:lpstr>
      <vt:lpstr>5510 ÖNCESİ GERİYE DÖNEN</vt:lpstr>
      <vt:lpstr>5510 SONRASI AÇIĞA ALINMA </vt:lpstr>
      <vt:lpstr>5510 SONRASI GERİYE DÖNEN</vt:lpstr>
      <vt:lpstr>5510 SONRASI ÜCRETSİZ İZİN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2021-12-07T12:02:05Z</dcterms:modified>
</cp:coreProperties>
</file>