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filterPrivacy="1" defaultThemeVersion="124226"/>
  <xr:revisionPtr revIDLastSave="0" documentId="8_{B6B5F4AC-7F83-4BC8-BB6D-4DE5036B3F14}" xr6:coauthVersionLast="47" xr6:coauthVersionMax="47" xr10:uidLastSave="{00000000-0000-0000-0000-000000000000}"/>
  <bookViews>
    <workbookView xWindow="-120" yWindow="-120" windowWidth="29040" windowHeight="15840" tabRatio="773" xr2:uid="{00000000-000D-0000-FFFF-FFFF00000000}"/>
  </bookViews>
  <sheets>
    <sheet name="5510 ÖNCESİ AÇIĞA ALINMA" sheetId="2" r:id="rId1"/>
    <sheet name="5510 ÖNCESİ ÜCRETSİZ İZİN " sheetId="5" r:id="rId2"/>
    <sheet name="5510 ÖNCESİ GERİYE DÖNEN" sheetId="6" r:id="rId3"/>
    <sheet name="5510 SONRASI AÇIĞA ALINMA " sheetId="3" r:id="rId4"/>
    <sheet name="5510 SONRASI GERİYE DÖNEN" sheetId="7" r:id="rId5"/>
    <sheet name="5510 SONRASI ÜCRETSİZ İZİN" sheetId="8" r:id="rId6"/>
  </sheets>
  <calcPr calcId="191029" calcOnSave="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68" i="8" l="1"/>
  <c r="F68" i="8"/>
  <c r="D68" i="8"/>
  <c r="C52" i="8"/>
  <c r="D51" i="8"/>
  <c r="G51" i="8" s="1"/>
  <c r="D50" i="8"/>
  <c r="G50" i="8" s="1"/>
  <c r="D49" i="8"/>
  <c r="G49" i="8" s="1"/>
  <c r="D48" i="8"/>
  <c r="G48" i="8" s="1"/>
  <c r="D47" i="8"/>
  <c r="G47" i="8" s="1"/>
  <c r="G46" i="8"/>
  <c r="D46" i="8"/>
  <c r="C43" i="8"/>
  <c r="C42" i="8"/>
  <c r="D41" i="8"/>
  <c r="G41" i="8" s="1"/>
  <c r="D40" i="8"/>
  <c r="D42" i="8" s="1"/>
  <c r="D35" i="8"/>
  <c r="G35" i="8" s="1"/>
  <c r="G34" i="8"/>
  <c r="D34" i="8"/>
  <c r="D33" i="8"/>
  <c r="G33" i="8" s="1"/>
  <c r="D32" i="8"/>
  <c r="G32" i="8" s="1"/>
  <c r="D31" i="8"/>
  <c r="G31" i="8" s="1"/>
  <c r="D30" i="8"/>
  <c r="G30" i="8" s="1"/>
  <c r="D29" i="8"/>
  <c r="G29" i="8" s="1"/>
  <c r="D28" i="8"/>
  <c r="G28" i="8" s="1"/>
  <c r="D27" i="8"/>
  <c r="G27" i="8" s="1"/>
  <c r="G26" i="8"/>
  <c r="D26" i="8"/>
  <c r="D25" i="8"/>
  <c r="G25" i="8" s="1"/>
  <c r="D24" i="8"/>
  <c r="G24" i="8" s="1"/>
  <c r="D23" i="8"/>
  <c r="G23" i="8" s="1"/>
  <c r="D22" i="8"/>
  <c r="G22" i="8" s="1"/>
  <c r="D21" i="8"/>
  <c r="G21" i="8" s="1"/>
  <c r="D20" i="8"/>
  <c r="G20" i="8" s="1"/>
  <c r="D19" i="8"/>
  <c r="G19" i="8" s="1"/>
  <c r="D18" i="8"/>
  <c r="G18" i="8" s="1"/>
  <c r="E65" i="6"/>
  <c r="C18" i="2"/>
  <c r="M45" i="8" l="1"/>
  <c r="D52" i="8"/>
  <c r="D36" i="8"/>
  <c r="G36" i="8"/>
  <c r="G52" i="8"/>
  <c r="G40" i="8"/>
  <c r="G42" i="8" s="1"/>
  <c r="E55" i="8" s="1"/>
  <c r="H65" i="7"/>
  <c r="G65" i="7"/>
  <c r="E65" i="7"/>
  <c r="D52" i="7"/>
  <c r="E51" i="7"/>
  <c r="H51" i="7" s="1"/>
  <c r="E50" i="7"/>
  <c r="E52" i="7" s="1"/>
  <c r="D46" i="7"/>
  <c r="E45" i="7"/>
  <c r="H45" i="7" s="1"/>
  <c r="E44" i="7"/>
  <c r="H44" i="7" s="1"/>
  <c r="E43" i="7"/>
  <c r="H43" i="7" s="1"/>
  <c r="E42" i="7"/>
  <c r="H42" i="7" s="1"/>
  <c r="D38" i="7"/>
  <c r="D47" i="7" s="1"/>
  <c r="E37" i="7"/>
  <c r="H37" i="7" s="1"/>
  <c r="E36" i="7"/>
  <c r="H36" i="7" s="1"/>
  <c r="E35" i="7"/>
  <c r="H35" i="7" s="1"/>
  <c r="E34" i="7"/>
  <c r="H34" i="7" s="1"/>
  <c r="E33" i="7"/>
  <c r="H33" i="7" s="1"/>
  <c r="E32" i="7"/>
  <c r="H32" i="7" s="1"/>
  <c r="E31" i="7"/>
  <c r="H31" i="7" s="1"/>
  <c r="E30" i="7"/>
  <c r="H30" i="7" s="1"/>
  <c r="E29" i="7"/>
  <c r="H29" i="7" s="1"/>
  <c r="E28" i="7"/>
  <c r="H28" i="7" s="1"/>
  <c r="E27" i="7"/>
  <c r="H27" i="7" s="1"/>
  <c r="E26" i="7"/>
  <c r="H26" i="7" s="1"/>
  <c r="E25" i="7"/>
  <c r="H25" i="7" s="1"/>
  <c r="E24" i="7"/>
  <c r="H24" i="7" s="1"/>
  <c r="E23" i="7"/>
  <c r="H23" i="7" s="1"/>
  <c r="E22" i="7"/>
  <c r="H22" i="7" s="1"/>
  <c r="E21" i="7"/>
  <c r="H21" i="7" s="1"/>
  <c r="E20" i="7"/>
  <c r="H20" i="7" s="1"/>
  <c r="E19" i="7"/>
  <c r="H19" i="7" s="1"/>
  <c r="E18" i="7"/>
  <c r="H65" i="6"/>
  <c r="G65" i="6"/>
  <c r="D52" i="6"/>
  <c r="E51" i="6"/>
  <c r="H51" i="6" s="1"/>
  <c r="E50" i="6"/>
  <c r="D46" i="6"/>
  <c r="H45" i="6"/>
  <c r="E45" i="6"/>
  <c r="E44" i="6"/>
  <c r="H44" i="6" s="1"/>
  <c r="E43" i="6"/>
  <c r="H43" i="6" s="1"/>
  <c r="E42" i="6"/>
  <c r="H42" i="6" s="1"/>
  <c r="D38" i="6"/>
  <c r="D47" i="6" s="1"/>
  <c r="E37" i="6"/>
  <c r="H37" i="6" s="1"/>
  <c r="E36" i="6"/>
  <c r="H36" i="6" s="1"/>
  <c r="E35" i="6"/>
  <c r="H35" i="6" s="1"/>
  <c r="E34" i="6"/>
  <c r="H34" i="6" s="1"/>
  <c r="E33" i="6"/>
  <c r="H33" i="6" s="1"/>
  <c r="E32" i="6"/>
  <c r="H32" i="6" s="1"/>
  <c r="E31" i="6"/>
  <c r="H31" i="6" s="1"/>
  <c r="E30" i="6"/>
  <c r="H30" i="6" s="1"/>
  <c r="E29" i="6"/>
  <c r="H29" i="6" s="1"/>
  <c r="E28" i="6"/>
  <c r="H28" i="6" s="1"/>
  <c r="E27" i="6"/>
  <c r="H27" i="6" s="1"/>
  <c r="E26" i="6"/>
  <c r="H26" i="6" s="1"/>
  <c r="E25" i="6"/>
  <c r="H25" i="6" s="1"/>
  <c r="E24" i="6"/>
  <c r="H24" i="6" s="1"/>
  <c r="E23" i="6"/>
  <c r="H23" i="6" s="1"/>
  <c r="E22" i="6"/>
  <c r="H22" i="6" s="1"/>
  <c r="E21" i="6"/>
  <c r="H21" i="6" s="1"/>
  <c r="E20" i="6"/>
  <c r="H20" i="6" s="1"/>
  <c r="E19" i="6"/>
  <c r="H19" i="6" s="1"/>
  <c r="E18" i="6"/>
  <c r="F65" i="5"/>
  <c r="E65" i="5"/>
  <c r="C65" i="5"/>
  <c r="B49" i="5"/>
  <c r="C47" i="5"/>
  <c r="F47" i="5" s="1"/>
  <c r="C46" i="5"/>
  <c r="B42" i="5"/>
  <c r="F40" i="5"/>
  <c r="F42" i="5" s="1"/>
  <c r="C40" i="5"/>
  <c r="C42" i="5" s="1"/>
  <c r="B36" i="5"/>
  <c r="C35" i="5"/>
  <c r="F35" i="5" s="1"/>
  <c r="C34" i="5"/>
  <c r="F34" i="5" s="1"/>
  <c r="C33" i="5"/>
  <c r="F33" i="5" s="1"/>
  <c r="C32" i="5"/>
  <c r="F32" i="5" s="1"/>
  <c r="C31" i="5"/>
  <c r="F31" i="5" s="1"/>
  <c r="C30" i="5"/>
  <c r="F30" i="5" s="1"/>
  <c r="C29" i="5"/>
  <c r="F29" i="5" s="1"/>
  <c r="C28" i="5"/>
  <c r="F28" i="5" s="1"/>
  <c r="C27" i="5"/>
  <c r="F27" i="5" s="1"/>
  <c r="C26" i="5"/>
  <c r="F26" i="5" s="1"/>
  <c r="C25" i="5"/>
  <c r="F25" i="5" s="1"/>
  <c r="C24" i="5"/>
  <c r="F24" i="5" s="1"/>
  <c r="C23" i="5"/>
  <c r="F23" i="5" s="1"/>
  <c r="C22" i="5"/>
  <c r="F22" i="5" s="1"/>
  <c r="C21" i="5"/>
  <c r="F21" i="5" s="1"/>
  <c r="C20" i="5"/>
  <c r="F20" i="5" s="1"/>
  <c r="C19" i="5"/>
  <c r="F19" i="5" s="1"/>
  <c r="C18" i="5"/>
  <c r="C49" i="5" l="1"/>
  <c r="E52" i="6"/>
  <c r="D57" i="8"/>
  <c r="G58" i="8" s="1"/>
  <c r="G43" i="8"/>
  <c r="E38" i="7"/>
  <c r="H46" i="7"/>
  <c r="E38" i="6"/>
  <c r="H46" i="6"/>
  <c r="B43" i="5"/>
  <c r="C36" i="5"/>
  <c r="H50" i="7"/>
  <c r="H52" i="7" s="1"/>
  <c r="H18" i="7"/>
  <c r="H38" i="7" s="1"/>
  <c r="H50" i="6"/>
  <c r="H52" i="6" s="1"/>
  <c r="H18" i="6"/>
  <c r="H38" i="6" s="1"/>
  <c r="H55" i="6" s="1"/>
  <c r="D11" i="6" s="1"/>
  <c r="F18" i="5"/>
  <c r="F36" i="5" s="1"/>
  <c r="F46" i="5"/>
  <c r="F49" i="5" s="1"/>
  <c r="F68" i="3"/>
  <c r="D68" i="3"/>
  <c r="C52" i="3"/>
  <c r="D51" i="3"/>
  <c r="F51" i="3" s="1"/>
  <c r="D50" i="3"/>
  <c r="F50" i="3" s="1"/>
  <c r="D49" i="3"/>
  <c r="F49" i="3" s="1"/>
  <c r="D48" i="3"/>
  <c r="F48" i="3" s="1"/>
  <c r="D47" i="3"/>
  <c r="F47" i="3" s="1"/>
  <c r="D46" i="3"/>
  <c r="C42" i="3"/>
  <c r="D41" i="3"/>
  <c r="F41" i="3" s="1"/>
  <c r="D40" i="3"/>
  <c r="F40" i="3" s="1"/>
  <c r="C36" i="3"/>
  <c r="C43" i="3" s="1"/>
  <c r="D35" i="3"/>
  <c r="F35" i="3" s="1"/>
  <c r="D34" i="3"/>
  <c r="F34" i="3" s="1"/>
  <c r="D33" i="3"/>
  <c r="F33" i="3" s="1"/>
  <c r="D32" i="3"/>
  <c r="F32" i="3" s="1"/>
  <c r="D31" i="3"/>
  <c r="F31" i="3" s="1"/>
  <c r="D30" i="3"/>
  <c r="F30" i="3" s="1"/>
  <c r="D29" i="3"/>
  <c r="F29" i="3" s="1"/>
  <c r="D28" i="3"/>
  <c r="F28" i="3" s="1"/>
  <c r="D27" i="3"/>
  <c r="F27" i="3" s="1"/>
  <c r="D26" i="3"/>
  <c r="F26" i="3" s="1"/>
  <c r="D25" i="3"/>
  <c r="F25" i="3" s="1"/>
  <c r="D24" i="3"/>
  <c r="F24" i="3" s="1"/>
  <c r="D23" i="3"/>
  <c r="F23" i="3" s="1"/>
  <c r="D22" i="3"/>
  <c r="F22" i="3" s="1"/>
  <c r="D21" i="3"/>
  <c r="F21" i="3" s="1"/>
  <c r="D20" i="3"/>
  <c r="F20" i="3" s="1"/>
  <c r="D19" i="3"/>
  <c r="F19" i="3" s="1"/>
  <c r="D18" i="3"/>
  <c r="F64" i="2"/>
  <c r="E64" i="2"/>
  <c r="C64" i="2"/>
  <c r="B48" i="2"/>
  <c r="C47" i="2"/>
  <c r="F47" i="2" s="1"/>
  <c r="C46" i="2"/>
  <c r="C48" i="2" s="1"/>
  <c r="C42" i="2"/>
  <c r="B42" i="2"/>
  <c r="F40" i="2"/>
  <c r="F42" i="2" s="1"/>
  <c r="B36" i="2"/>
  <c r="C35" i="2"/>
  <c r="F35" i="2" s="1"/>
  <c r="C34" i="2"/>
  <c r="F34" i="2" s="1"/>
  <c r="C33" i="2"/>
  <c r="F33" i="2" s="1"/>
  <c r="C32" i="2"/>
  <c r="F32" i="2" s="1"/>
  <c r="C31" i="2"/>
  <c r="F31" i="2" s="1"/>
  <c r="C30" i="2"/>
  <c r="F30" i="2" s="1"/>
  <c r="C29" i="2"/>
  <c r="F29" i="2" s="1"/>
  <c r="C28" i="2"/>
  <c r="F28" i="2" s="1"/>
  <c r="C27" i="2"/>
  <c r="F27" i="2" s="1"/>
  <c r="C26" i="2"/>
  <c r="F26" i="2" s="1"/>
  <c r="C25" i="2"/>
  <c r="F25" i="2" s="1"/>
  <c r="C24" i="2"/>
  <c r="F24" i="2" s="1"/>
  <c r="C23" i="2"/>
  <c r="F23" i="2" s="1"/>
  <c r="C22" i="2"/>
  <c r="F22" i="2" s="1"/>
  <c r="C21" i="2"/>
  <c r="F21" i="2" s="1"/>
  <c r="C20" i="2"/>
  <c r="F20" i="2" s="1"/>
  <c r="C19" i="2"/>
  <c r="F19" i="2" s="1"/>
  <c r="H55" i="7" l="1"/>
  <c r="D11" i="7" s="1"/>
  <c r="C36" i="2"/>
  <c r="B43" i="2"/>
  <c r="C54" i="5"/>
  <c r="F55" i="5" s="1"/>
  <c r="B11" i="5" s="1"/>
  <c r="F43" i="5"/>
  <c r="D52" i="5" s="1"/>
  <c r="D42" i="3"/>
  <c r="D36" i="3"/>
  <c r="D52" i="3"/>
  <c r="L45" i="3"/>
  <c r="F42" i="3"/>
  <c r="F18" i="3"/>
  <c r="F36" i="3" s="1"/>
  <c r="F46" i="3"/>
  <c r="F52" i="3" s="1"/>
  <c r="F18" i="2"/>
  <c r="F36" i="2" s="1"/>
  <c r="C53" i="2" s="1"/>
  <c r="F46" i="2"/>
  <c r="F48" i="2" s="1"/>
  <c r="D51" i="2" s="1"/>
  <c r="E55" i="3" l="1"/>
  <c r="F43" i="3"/>
  <c r="D57" i="3" s="1"/>
  <c r="F58" i="3" s="1"/>
  <c r="C11" i="3" s="1"/>
  <c r="F54" i="2"/>
  <c r="B1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Yazar</author>
  </authors>
  <commentList>
    <comment ref="D7" authorId="0" shapeId="0" xr:uid="{00000000-0006-0000-0000-000001000000}">
      <text>
        <r>
          <rPr>
            <b/>
            <sz val="9"/>
            <color indexed="81"/>
            <rFont val="Tahoma"/>
            <family val="2"/>
            <charset val="162"/>
          </rPr>
          <t>İSUBU Str. Geliştirme Daire Başkanlığı:</t>
        </r>
        <r>
          <rPr>
            <sz val="9"/>
            <color indexed="81"/>
            <rFont val="Tahoma"/>
            <family val="2"/>
            <charset val="162"/>
          </rPr>
          <t xml:space="preserve">
5 yılla 10 yıl arası  hizmeti olanlar  5434 sayılı kanun gereği aybaşından sonra vazifeden ayrılanlardan tam kesenek alınır hükmü  olduğu için yazılmalı.
</t>
        </r>
      </text>
    </comment>
    <comment ref="B10" authorId="0" shapeId="0" xr:uid="{00000000-0006-0000-0000-000002000000}">
      <text>
        <r>
          <rPr>
            <b/>
            <sz val="9"/>
            <color indexed="81"/>
            <rFont val="Tahoma"/>
            <family val="2"/>
            <charset val="162"/>
          </rPr>
          <t xml:space="preserve">ISUBU Strateji Geliştirme Daire Başkanlığı:
</t>
        </r>
        <r>
          <rPr>
            <sz val="9"/>
            <color indexed="81"/>
            <rFont val="Tahoma"/>
            <family val="2"/>
            <charset val="162"/>
          </rPr>
          <t>İlgili Ay kaç gün ise buraya yazılır.</t>
        </r>
        <r>
          <rPr>
            <b/>
            <sz val="9"/>
            <color indexed="81"/>
            <rFont val="Tahoma"/>
            <family val="2"/>
            <charset val="162"/>
          </rPr>
          <t xml:space="preserve">
</t>
        </r>
        <r>
          <rPr>
            <sz val="9"/>
            <color indexed="81"/>
            <rFont val="Tahoma"/>
            <family val="2"/>
            <charset val="162"/>
          </rPr>
          <t xml:space="preserve">Düzenleyen : Hasip AĞIRÇELİK 
</t>
        </r>
      </text>
    </comment>
    <comment ref="F32" authorId="0" shapeId="0" xr:uid="{00000000-0006-0000-0000-000003000000}">
      <text>
        <r>
          <rPr>
            <b/>
            <sz val="9"/>
            <color indexed="81"/>
            <rFont val="Tahoma"/>
            <family val="2"/>
            <charset val="162"/>
          </rPr>
          <t>ISUBU Strateji Geliştirme Daire Başkanlığı</t>
        </r>
        <r>
          <rPr>
            <sz val="9"/>
            <color indexed="81"/>
            <rFont val="Tahoma"/>
            <family val="2"/>
            <charset val="162"/>
          </rPr>
          <t xml:space="preserve">
Aile yardımı ödenekleri hiç bir vergi ve kesintiye tabi tutulmaksızın ödenir ve borç için haczedilemez." , aile yardımı ödeneği kısıt kişi borçlarında geri alınmaz.
</t>
        </r>
      </text>
    </comment>
    <comment ref="F33" authorId="0" shapeId="0" xr:uid="{00000000-0006-0000-0000-000004000000}">
      <text>
        <r>
          <rPr>
            <b/>
            <sz val="9"/>
            <color indexed="81"/>
            <rFont val="Tahoma"/>
            <family val="2"/>
            <charset val="162"/>
          </rPr>
          <t>ISUBU Strateji Geliştirme Daire Başkanlığı</t>
        </r>
        <r>
          <rPr>
            <sz val="9"/>
            <color indexed="81"/>
            <rFont val="Tahoma"/>
            <family val="2"/>
            <charset val="162"/>
          </rPr>
          <t xml:space="preserve">
Toplu sözleşme ikramiyesi"nde "hak kazanmada ve ödemelerde aylıklara ilişkin hükümler uygulanır."hükmüne yer verilmemiştir. Dolayısıyla istifa, emeklilik veya sendika üyeliğinden ayrılma sebebiyle ödenmiş olan Toplu Sözleşme ikramiyesi'nin geri alınmasın mevzuat gereğince mümkün 
olmadığı değerlendirilmektedir.
</t>
        </r>
      </text>
    </comment>
    <comment ref="F34" authorId="0" shapeId="0" xr:uid="{00000000-0006-0000-0000-000005000000}">
      <text>
        <r>
          <rPr>
            <b/>
            <sz val="9"/>
            <color indexed="81"/>
            <rFont val="Tahoma"/>
            <family val="2"/>
            <charset val="162"/>
          </rPr>
          <t>ISUBU  Strateji Geliştirme Daire Başkanlığı:</t>
        </r>
        <r>
          <rPr>
            <sz val="9"/>
            <color indexed="81"/>
            <rFont val="Tahoma"/>
            <family val="2"/>
            <charset val="162"/>
          </rPr>
          <t xml:space="preserve">
Geliştirme Ödeneği çalışmayı izleyen aybaşında yani çalışılıp alındığı için iade oluşmaz.
Eğer ilgili aydan da alacağı varsa ''Tahakkuk ettirilmesi gereken''kısmına önceki ay + ilgili ay yazılır.</t>
        </r>
        <r>
          <rPr>
            <b/>
            <sz val="9"/>
            <color indexed="81"/>
            <rFont val="Tahoma"/>
            <family val="2"/>
            <charset val="162"/>
          </rPr>
          <t xml:space="preserve">
</t>
        </r>
      </text>
    </comment>
    <comment ref="B43" authorId="0" shapeId="0" xr:uid="{00000000-0006-0000-0000-000006000000}">
      <text>
        <r>
          <rPr>
            <b/>
            <sz val="9"/>
            <color indexed="81"/>
            <rFont val="Tahoma"/>
            <family val="2"/>
            <charset val="162"/>
          </rPr>
          <t>İSUBU Strateji Geliştirme Daire Başkanlığı:</t>
        </r>
        <r>
          <rPr>
            <sz val="9"/>
            <color indexed="81"/>
            <rFont val="Tahoma"/>
            <family val="2"/>
            <charset val="162"/>
          </rPr>
          <t xml:space="preserve">
Hakediş toplamı Bordrodaki hakediş toplamı ile aynı olmalıdır.
</t>
        </r>
        <r>
          <rPr>
            <b/>
            <sz val="9"/>
            <color indexed="81"/>
            <rFont val="Tahoma"/>
            <family val="2"/>
            <charset val="162"/>
          </rPr>
          <t xml:space="preserve">
</t>
        </r>
      </text>
    </comment>
    <comment ref="B46" authorId="0" shapeId="0" xr:uid="{00000000-0006-0000-0000-000007000000}">
      <text>
        <r>
          <rPr>
            <b/>
            <sz val="9"/>
            <color indexed="81"/>
            <rFont val="Tahoma"/>
            <family val="2"/>
            <charset val="162"/>
          </rPr>
          <t xml:space="preserve">
ISUBU Strateji Geliştirme Daire Başkanlığı:</t>
        </r>
        <r>
          <rPr>
            <sz val="9"/>
            <color indexed="81"/>
            <rFont val="Tahoma"/>
            <family val="2"/>
            <charset val="162"/>
          </rPr>
          <t xml:space="preserve">
Gelir Vergisi Kısmına Bordrodaki Gelir Vergisi Kes. Tutarı yazılacak(Asgari Geçim i. Hariç)
</t>
        </r>
      </text>
    </comment>
    <comment ref="C53" authorId="0" shapeId="0" xr:uid="{00000000-0006-0000-0000-000008000000}">
      <text>
        <r>
          <rPr>
            <b/>
            <sz val="9"/>
            <color indexed="81"/>
            <rFont val="Tahoma"/>
            <family val="2"/>
            <charset val="162"/>
          </rPr>
          <t xml:space="preserve">ISUBÜ trateji Geliştirme Daire Başkanlığı:
</t>
        </r>
        <r>
          <rPr>
            <sz val="9"/>
            <color indexed="81"/>
            <rFont val="Tahoma"/>
            <family val="2"/>
            <charset val="162"/>
          </rPr>
          <t>İlgili personelin kıdem yılı esas alınacak olup kıdem yılı 5 yıldan az olanlarla 10 yıldan çok olanların Emekli Keseneği –Devlete ait olan %20- kişinin borcuna eklenmez. Hizmet yılı 5 yılla 10 yıl arasında olanların borcuna %20 ‘lik (Devlete ait olan) kısım eklenir.</t>
        </r>
      </text>
    </comment>
    <comment ref="B59" authorId="0" shapeId="0" xr:uid="{00000000-0006-0000-0000-000009000000}">
      <text>
        <r>
          <rPr>
            <b/>
            <sz val="9"/>
            <color indexed="81"/>
            <rFont val="Tahoma"/>
            <family val="2"/>
            <charset val="162"/>
          </rPr>
          <t>Sinop Üniversitesi Strateji Geliştirme Daire Başkanlığı:</t>
        </r>
        <r>
          <rPr>
            <sz val="9"/>
            <color indexed="81"/>
            <rFont val="Tahoma"/>
            <family val="2"/>
            <charset val="162"/>
          </rPr>
          <t xml:space="preserve">
Kişilerden Alacaklar 16 Sıra nolu Tebliğde ''Fazla ve Yersiz ödemelerde idarenin geri isteme iradesinin borçluya ulaştığı tarih faiz başlangıç tarihi olarak belirlenir.Bunun için idareler borçlunun borcunu ödemesi için en kısa sürede borcu tebliğ etmeli.
Düzenleyen : Hasip AĞIRÇELİK 
Dahili No = 1910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Yazar</author>
  </authors>
  <commentList>
    <comment ref="A3" authorId="0" shapeId="0" xr:uid="{00000000-0006-0000-0100-000001000000}">
      <text>
        <r>
          <rPr>
            <b/>
            <sz val="9"/>
            <color indexed="81"/>
            <rFont val="Tahoma"/>
            <family val="2"/>
            <charset val="162"/>
          </rPr>
          <t>Sinop Üniversitesi Strateji Geliştirme Daire Başkanlığı</t>
        </r>
        <r>
          <rPr>
            <sz val="9"/>
            <color indexed="81"/>
            <rFont val="Tahoma"/>
            <family val="2"/>
            <charset val="162"/>
          </rPr>
          <t xml:space="preserve">
Kadrosunun Olduğu Birim Yazılacak</t>
        </r>
      </text>
    </comment>
    <comment ref="D7" authorId="0" shapeId="0" xr:uid="{00000000-0006-0000-0100-000002000000}">
      <text>
        <r>
          <rPr>
            <b/>
            <sz val="9"/>
            <color indexed="81"/>
            <rFont val="Tahoma"/>
            <family val="2"/>
            <charset val="162"/>
          </rPr>
          <t>ISUBU Str. Geliştirme Daire Başkanlığı:</t>
        </r>
        <r>
          <rPr>
            <sz val="9"/>
            <color indexed="81"/>
            <rFont val="Tahoma"/>
            <family val="2"/>
            <charset val="162"/>
          </rPr>
          <t xml:space="preserve">
5 yılla 10 yıl arası  hizmeti olanlar  5434 sayılı kanun gereği aybaşından sonra vazifeden ayrılanlardan tam kesenek alınır hükmü  olduğu için yazılmalı.
</t>
        </r>
      </text>
    </comment>
    <comment ref="B10" authorId="0" shapeId="0" xr:uid="{00000000-0006-0000-0100-000003000000}">
      <text>
        <r>
          <rPr>
            <b/>
            <sz val="9"/>
            <color indexed="81"/>
            <rFont val="Tahoma"/>
            <family val="2"/>
            <charset val="162"/>
          </rPr>
          <t xml:space="preserve">ISUBU  Strateji Geliştirme Daire Başkanlığı:
</t>
        </r>
        <r>
          <rPr>
            <sz val="9"/>
            <color indexed="81"/>
            <rFont val="Tahoma"/>
            <family val="2"/>
            <charset val="162"/>
          </rPr>
          <t>İlgili Ay kaç gün ise buraya yazılır.</t>
        </r>
        <r>
          <rPr>
            <b/>
            <sz val="9"/>
            <color indexed="81"/>
            <rFont val="Tahoma"/>
            <family val="2"/>
            <charset val="162"/>
          </rPr>
          <t xml:space="preserve">
</t>
        </r>
      </text>
    </comment>
    <comment ref="F32" authorId="0" shapeId="0" xr:uid="{00000000-0006-0000-0100-000004000000}">
      <text>
        <r>
          <rPr>
            <b/>
            <sz val="9"/>
            <color indexed="81"/>
            <rFont val="Tahoma"/>
            <family val="2"/>
            <charset val="162"/>
          </rPr>
          <t>ISUBU Üniversitesi Strateji Geliştirme Daire Başkanlığı</t>
        </r>
        <r>
          <rPr>
            <sz val="9"/>
            <color indexed="81"/>
            <rFont val="Tahoma"/>
            <family val="2"/>
            <charset val="162"/>
          </rPr>
          <t xml:space="preserve">
Aile yardımı ödenekleri hiç bir vergi ve kesintiye tabi tutulmaksızın ödenir ve borç için haczedilemez." , aile yardımı ödeneği kısıt kişi borçlarında geri alınmaz.
</t>
        </r>
      </text>
    </comment>
    <comment ref="F33" authorId="0" shapeId="0" xr:uid="{00000000-0006-0000-0100-000005000000}">
      <text>
        <r>
          <rPr>
            <b/>
            <sz val="9"/>
            <color indexed="81"/>
            <rFont val="Tahoma"/>
            <family val="2"/>
            <charset val="162"/>
          </rPr>
          <t>ISUBU Üniversitesi Strateji Geliştirme Daire Başkanlığı</t>
        </r>
        <r>
          <rPr>
            <sz val="9"/>
            <color indexed="81"/>
            <rFont val="Tahoma"/>
            <family val="2"/>
            <charset val="162"/>
          </rPr>
          <t xml:space="preserve">
Toplu sözleşme ikramiyesi"nde "hak kazanmada ve ödemelerde aylıklara ilişkin hükümler uygulanır."hükmüne yer verilmemiştir. Dolayısıyla istifa, emeklilik veya sendika üyeliğinden ayrılma sebebiyle ödenmiş olan Toplu Sözleşme ikramiyesi'nin geri alınmasın mevzuat gereğince mümkün 
olmadığı değerlendirilmektedir.
</t>
        </r>
      </text>
    </comment>
    <comment ref="F34" authorId="0" shapeId="0" xr:uid="{00000000-0006-0000-0100-000006000000}">
      <text>
        <r>
          <rPr>
            <b/>
            <sz val="9"/>
            <color indexed="81"/>
            <rFont val="Tahoma"/>
            <family val="2"/>
            <charset val="162"/>
          </rPr>
          <t>ISUBU Üniversitesi  Strateji Geliştirme Daire Başkanlığı:</t>
        </r>
        <r>
          <rPr>
            <sz val="9"/>
            <color indexed="81"/>
            <rFont val="Tahoma"/>
            <family val="2"/>
            <charset val="162"/>
          </rPr>
          <t xml:space="preserve">
Geliştirme Ödeneği çalışmayı izleyen aybaşında yani çalışılıp alındığı için iade oluşmaz.
Eğer ilgili aydan da alacağı varsa ''Tahakkuk ettirilmesi gereken''kısmına önceki ay + ilgili ay yazılır.</t>
        </r>
        <r>
          <rPr>
            <b/>
            <sz val="9"/>
            <color indexed="81"/>
            <rFont val="Tahoma"/>
            <family val="2"/>
            <charset val="162"/>
          </rPr>
          <t xml:space="preserve">
</t>
        </r>
      </text>
    </comment>
    <comment ref="B43" authorId="0" shapeId="0" xr:uid="{00000000-0006-0000-0100-000007000000}">
      <text>
        <r>
          <rPr>
            <b/>
            <sz val="9"/>
            <color indexed="81"/>
            <rFont val="Tahoma"/>
            <family val="2"/>
            <charset val="162"/>
          </rPr>
          <t>ISUBU Üniversitesi Strateji Geliştirme Daire Başkanlığı:</t>
        </r>
        <r>
          <rPr>
            <sz val="9"/>
            <color indexed="81"/>
            <rFont val="Tahoma"/>
            <family val="2"/>
            <charset val="162"/>
          </rPr>
          <t xml:space="preserve">
Hakediş toplamı Bordrodaki hakediş toplamı ile aynı olmalıdır.
Dahili = 1910</t>
        </r>
        <r>
          <rPr>
            <b/>
            <sz val="9"/>
            <color indexed="81"/>
            <rFont val="Tahoma"/>
            <family val="2"/>
            <charset val="162"/>
          </rPr>
          <t xml:space="preserve">
</t>
        </r>
      </text>
    </comment>
    <comment ref="B46" authorId="0" shapeId="0" xr:uid="{00000000-0006-0000-0100-000008000000}">
      <text>
        <r>
          <rPr>
            <b/>
            <sz val="9"/>
            <color indexed="81"/>
            <rFont val="Tahoma"/>
            <family val="2"/>
            <charset val="162"/>
          </rPr>
          <t xml:space="preserve">
Sinop Üniversitesi Strateji Geliştirme Daire Başkanlığı:</t>
        </r>
        <r>
          <rPr>
            <sz val="9"/>
            <color indexed="81"/>
            <rFont val="Tahoma"/>
            <family val="2"/>
            <charset val="162"/>
          </rPr>
          <t xml:space="preserve">
Gelir Vergisi Kısmına Bordrodaki Gelir Vergisi Kes. Tutarı yazılacak(Asgari Geçim i. Hariç)
Düzenleyen : Hasip AĞIRÇELİK 
Dahili No = 1910</t>
        </r>
      </text>
    </comment>
    <comment ref="C54" authorId="0" shapeId="0" xr:uid="{00000000-0006-0000-0100-000009000000}">
      <text>
        <r>
          <rPr>
            <b/>
            <sz val="9"/>
            <color indexed="81"/>
            <rFont val="Tahoma"/>
            <family val="2"/>
            <charset val="162"/>
          </rPr>
          <t xml:space="preserve">ISUBU Strateji Geliştirme Daire Başkanlığı:
</t>
        </r>
        <r>
          <rPr>
            <sz val="9"/>
            <color indexed="81"/>
            <rFont val="Tahoma"/>
            <family val="2"/>
            <charset val="162"/>
          </rPr>
          <t>İlgili personelin kıdem yılı esas alınacak olup kıdem yılı 5 yıldan az olanlarla 10 yıldan çok olanların Emekli Keseneği –Devlete ait olan %20- kişinin borcuna eklenmez. Hizmet yılı 5 yılla 10 yıl arasında olanların borcuna %20 ‘lik (Devlete ait olan) kısım eklenir.</t>
        </r>
      </text>
    </comment>
    <comment ref="B60" authorId="0" shapeId="0" xr:uid="{00000000-0006-0000-0100-00000A000000}">
      <text>
        <r>
          <rPr>
            <b/>
            <sz val="9"/>
            <color indexed="81"/>
            <rFont val="Tahoma"/>
            <family val="2"/>
            <charset val="162"/>
          </rPr>
          <t>Sinop Üniversitesi Strateji Geliştirme Daire Başkanlığı:</t>
        </r>
        <r>
          <rPr>
            <sz val="9"/>
            <color indexed="81"/>
            <rFont val="Tahoma"/>
            <family val="2"/>
            <charset val="162"/>
          </rPr>
          <t xml:space="preserve">
Kişilerden Alacaklar 16 Sıra nolu Tebliğde ''Fazla ve Yersiz ödemelerde idarenin geri isteme iradesinin borçluya ulaştığı tarih faiz başlangıç tarihi olarak belirlenir.Bunun için idareler borçlunun borcunu ödemesi için en kısa sürede borcu tebliğ etmeli.
Düzenleyen : Hasip AĞIRÇELİK 
Dahili No = 1910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Yazar</author>
  </authors>
  <commentList>
    <comment ref="F7" authorId="0" shapeId="0" xr:uid="{00000000-0006-0000-0200-000001000000}">
      <text>
        <r>
          <rPr>
            <b/>
            <sz val="9"/>
            <color indexed="81"/>
            <rFont val="Tahoma"/>
            <family val="2"/>
            <charset val="162"/>
          </rPr>
          <t>ISUBU Str. Geliştirme Daire Başkanlığı:</t>
        </r>
        <r>
          <rPr>
            <sz val="9"/>
            <color indexed="81"/>
            <rFont val="Tahoma"/>
            <family val="2"/>
            <charset val="162"/>
          </rPr>
          <t xml:space="preserve">
5 yılla 10 yıl arası  hizmeti olanlar  5434 sayılı kanun gereği aybaşından sonra vazifeden ayrılanlardan tam kesenek alınır hükmü  olduğu için yazılmalı.
</t>
        </r>
      </text>
    </comment>
    <comment ref="D10" authorId="0" shapeId="0" xr:uid="{00000000-0006-0000-0200-000002000000}">
      <text>
        <r>
          <rPr>
            <b/>
            <sz val="9"/>
            <color indexed="81"/>
            <rFont val="Tahoma"/>
            <family val="2"/>
            <charset val="162"/>
          </rPr>
          <t xml:space="preserve">ISUBU  Strateji Geliştirme Daire Başkanlığı:
</t>
        </r>
        <r>
          <rPr>
            <sz val="9"/>
            <color indexed="81"/>
            <rFont val="Tahoma"/>
            <family val="2"/>
            <charset val="162"/>
          </rPr>
          <t>İlgili Ay kaç gün ise buraya yazılır.</t>
        </r>
        <r>
          <rPr>
            <b/>
            <sz val="9"/>
            <color indexed="81"/>
            <rFont val="Tahoma"/>
            <family val="2"/>
            <charset val="162"/>
          </rPr>
          <t xml:space="preserve">
</t>
        </r>
      </text>
    </comment>
    <comment ref="H32" authorId="0" shapeId="0" xr:uid="{00000000-0006-0000-0200-000003000000}">
      <text>
        <r>
          <rPr>
            <b/>
            <sz val="9"/>
            <color indexed="81"/>
            <rFont val="Tahoma"/>
            <family val="2"/>
            <charset val="162"/>
          </rPr>
          <t>ISUBU Strateji Geliştirme Daire Başkanlığı</t>
        </r>
        <r>
          <rPr>
            <sz val="9"/>
            <color indexed="81"/>
            <rFont val="Tahoma"/>
            <family val="2"/>
            <charset val="162"/>
          </rPr>
          <t xml:space="preserve">
Aile yardımı ödenekleri hiç bir vergi ve kesintiye tabi tutulmaksızın ödenir ve borç için haczedilemez." , aile yardımı ödeneği kısıt kişi borçlarında geri alınmaz.
</t>
        </r>
      </text>
    </comment>
    <comment ref="H33" authorId="0" shapeId="0" xr:uid="{00000000-0006-0000-0200-000004000000}">
      <text>
        <r>
          <rPr>
            <b/>
            <sz val="9"/>
            <color indexed="81"/>
            <rFont val="Tahoma"/>
            <family val="2"/>
            <charset val="162"/>
          </rPr>
          <t>ISUBU Strateji Geliştirme Daire Başkanlığı</t>
        </r>
        <r>
          <rPr>
            <sz val="9"/>
            <color indexed="81"/>
            <rFont val="Tahoma"/>
            <family val="2"/>
            <charset val="162"/>
          </rPr>
          <t xml:space="preserve">
Toplu sözleşme ikramiyesi"nde "hak kazanmada ve ödemelerde aylıklara ilişkin hükümler uygulanır."hükmüne yer verilmemiştir. Dolayısıyla istifa, emeklilik veya sendika üyeliğinden ayrılma sebebiyle ödenmiş olan Toplu Sözleşme ikramiyesi'nin geri alınmasın mevzuat gereğince mümkün</t>
        </r>
        <r>
          <rPr>
            <b/>
            <sz val="9"/>
            <color indexed="81"/>
            <rFont val="Tahoma"/>
            <family val="2"/>
            <charset val="162"/>
          </rPr>
          <t xml:space="preserve"> olmadığı değerlendirilmektedir.
</t>
        </r>
        <r>
          <rPr>
            <sz val="9"/>
            <color indexed="81"/>
            <rFont val="Tahoma"/>
            <family val="2"/>
            <charset val="162"/>
          </rPr>
          <t xml:space="preserve">
</t>
        </r>
      </text>
    </comment>
    <comment ref="H34" authorId="0" shapeId="0" xr:uid="{00000000-0006-0000-0200-000005000000}">
      <text>
        <r>
          <rPr>
            <b/>
            <sz val="9"/>
            <color indexed="81"/>
            <rFont val="Tahoma"/>
            <family val="2"/>
            <charset val="162"/>
          </rPr>
          <t>Sinop Üniversitesi  Strateji Geliştirme Daire Başkanlığı:</t>
        </r>
        <r>
          <rPr>
            <sz val="9"/>
            <color indexed="81"/>
            <rFont val="Tahoma"/>
            <family val="2"/>
            <charset val="162"/>
          </rPr>
          <t xml:space="preserve">
Geliştirme Ödeneği çalışmayı izleyen aybaşında yani çalışılıp alındığı için iade oluşmaz.
Eğer ilgili aydan da alacağı varsa ''Tahakkuk ettirilmesi gereken''kısmına önceki ay + ilgili ay yazılır.</t>
        </r>
        <r>
          <rPr>
            <b/>
            <sz val="9"/>
            <color indexed="81"/>
            <rFont val="Tahoma"/>
            <family val="2"/>
            <charset val="162"/>
          </rPr>
          <t xml:space="preserve">
</t>
        </r>
        <r>
          <rPr>
            <sz val="9"/>
            <color indexed="81"/>
            <rFont val="Tahoma"/>
            <family val="2"/>
            <charset val="162"/>
          </rPr>
          <t>Düzenleyen : Hasip AĞIRÇELİK 
Dahili No = 1910</t>
        </r>
      </text>
    </comment>
    <comment ref="D47" authorId="0" shapeId="0" xr:uid="{00000000-0006-0000-0200-000006000000}">
      <text>
        <r>
          <rPr>
            <b/>
            <sz val="9"/>
            <color indexed="81"/>
            <rFont val="Tahoma"/>
            <family val="2"/>
            <charset val="162"/>
          </rPr>
          <t>ISUBU Strateji Geliştirme Daire Başkanlığı:</t>
        </r>
        <r>
          <rPr>
            <sz val="9"/>
            <color indexed="81"/>
            <rFont val="Tahoma"/>
            <family val="2"/>
            <charset val="162"/>
          </rPr>
          <t xml:space="preserve">
Hakediş toplamı Bordrodaki hakediş toplamı ile aynı olmalıdır.
</t>
        </r>
        <r>
          <rPr>
            <b/>
            <sz val="9"/>
            <color indexed="81"/>
            <rFont val="Tahoma"/>
            <family val="2"/>
            <charset val="162"/>
          </rPr>
          <t xml:space="preserve">
</t>
        </r>
      </text>
    </comment>
    <comment ref="D50" authorId="0" shapeId="0" xr:uid="{00000000-0006-0000-0200-000007000000}">
      <text>
        <r>
          <rPr>
            <b/>
            <sz val="9"/>
            <color indexed="81"/>
            <rFont val="Tahoma"/>
            <family val="2"/>
            <charset val="162"/>
          </rPr>
          <t xml:space="preserve">
ISUBU Strateji Geliştirme Daire Başkanlığı:</t>
        </r>
        <r>
          <rPr>
            <sz val="9"/>
            <color indexed="81"/>
            <rFont val="Tahoma"/>
            <family val="2"/>
            <charset val="162"/>
          </rPr>
          <t xml:space="preserve">
Gelir Vergisi Kısmına Bordrodaki Gelir Vergisi Kes. Tutarı yazılacak(Asgari Geçim i. Hariç)
</t>
        </r>
      </text>
    </comment>
    <comment ref="D60" authorId="0" shapeId="0" xr:uid="{00000000-0006-0000-0200-000008000000}">
      <text>
        <r>
          <rPr>
            <b/>
            <sz val="9"/>
            <color indexed="81"/>
            <rFont val="Tahoma"/>
            <family val="2"/>
            <charset val="162"/>
          </rPr>
          <t>ISUBU  Strateji Geliştirme Daire Başkanlığı:</t>
        </r>
        <r>
          <rPr>
            <sz val="9"/>
            <color indexed="81"/>
            <rFont val="Tahoma"/>
            <family val="2"/>
            <charset val="162"/>
          </rPr>
          <t xml:space="preserve">
Kişilerden Alacaklar 16 Sıra nolu Tebliğde ''Fazla ve Yersiz ödemelerde idarenin geri isteme iradesinin borçluya ulaştığı tarih faiz başlangıç tarihi olarak belirlenir.Bunun için idareler borçlunun borcunu ödemesi için en kısa sürede borcu tebliğ etmeli.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Yazar</author>
  </authors>
  <commentList>
    <comment ref="B3" authorId="0" shapeId="0" xr:uid="{00000000-0006-0000-0300-000001000000}">
      <text>
        <r>
          <rPr>
            <b/>
            <sz val="9"/>
            <color indexed="81"/>
            <rFont val="Tahoma"/>
            <family val="2"/>
            <charset val="162"/>
          </rPr>
          <t>iISUBU Strateji Geliştirme Daire Başkanlığı</t>
        </r>
        <r>
          <rPr>
            <sz val="9"/>
            <color indexed="81"/>
            <rFont val="Tahoma"/>
            <family val="2"/>
            <charset val="162"/>
          </rPr>
          <t xml:space="preserve">
Kadrosunun Olduğu Birim Yazılacak</t>
        </r>
      </text>
    </comment>
    <comment ref="E7" authorId="0" shapeId="0" xr:uid="{00000000-0006-0000-0300-000002000000}">
      <text>
        <r>
          <rPr>
            <b/>
            <sz val="9"/>
            <color indexed="81"/>
            <rFont val="Tahoma"/>
            <family val="2"/>
            <charset val="162"/>
          </rPr>
          <t>ISUBU Geliştirme Daire Başkanlığı:</t>
        </r>
        <r>
          <rPr>
            <sz val="9"/>
            <color indexed="81"/>
            <rFont val="Tahoma"/>
            <family val="2"/>
            <charset val="162"/>
          </rPr>
          <t xml:space="preserve">
5 yılla 10 yıl arası  hizmeti olanlar  5434 sayılı kanun gereği aybaşından sonra vazifeden ayrılanlardan tam kesenek alınır hükmü  olduğu için yazılmalı.
</t>
        </r>
      </text>
    </comment>
    <comment ref="C10" authorId="0" shapeId="0" xr:uid="{00000000-0006-0000-0300-000003000000}">
      <text>
        <r>
          <rPr>
            <b/>
            <sz val="9"/>
            <color indexed="81"/>
            <rFont val="Tahoma"/>
            <family val="2"/>
            <charset val="162"/>
          </rPr>
          <t xml:space="preserve">ISUBU Strateji Geliştirme Daire Başkanlığı:
</t>
        </r>
        <r>
          <rPr>
            <sz val="9"/>
            <color indexed="81"/>
            <rFont val="Tahoma"/>
            <family val="2"/>
            <charset val="162"/>
          </rPr>
          <t>İlgili Ay kaç gün ise buraya yazılır.</t>
        </r>
        <r>
          <rPr>
            <b/>
            <sz val="9"/>
            <color indexed="81"/>
            <rFont val="Tahoma"/>
            <family val="2"/>
            <charset val="162"/>
          </rPr>
          <t xml:space="preserve">
</t>
        </r>
      </text>
    </comment>
    <comment ref="F32" authorId="0" shapeId="0" xr:uid="{00000000-0006-0000-0300-000004000000}">
      <text>
        <r>
          <rPr>
            <b/>
            <sz val="9"/>
            <color indexed="81"/>
            <rFont val="Tahoma"/>
            <family val="2"/>
            <charset val="162"/>
          </rPr>
          <t>ISUBU Strateji Geliştirme Daire Başkanlığı</t>
        </r>
        <r>
          <rPr>
            <sz val="9"/>
            <color indexed="81"/>
            <rFont val="Tahoma"/>
            <family val="2"/>
            <charset val="162"/>
          </rPr>
          <t xml:space="preserve">
Aile yardımı ödenekleri hiç bir vergi ve kesintiye tabi tutulmaksızın ödenir ve borç için haczedilemez." , aile yardımı ödeneği kısıt kişi borçlarında geri alınmaz.
</t>
        </r>
      </text>
    </comment>
    <comment ref="F33" authorId="0" shapeId="0" xr:uid="{00000000-0006-0000-0300-000005000000}">
      <text>
        <r>
          <rPr>
            <b/>
            <sz val="9"/>
            <color indexed="81"/>
            <rFont val="Tahoma"/>
            <family val="2"/>
            <charset val="162"/>
          </rPr>
          <t>ISUBU Strateji Geliştirme Daire Başkanlığı</t>
        </r>
        <r>
          <rPr>
            <sz val="9"/>
            <color indexed="81"/>
            <rFont val="Tahoma"/>
            <family val="2"/>
            <charset val="162"/>
          </rPr>
          <t xml:space="preserve">
Toplu sözleşme ikramiyesi"nde "hak kazanmada ve ödemelerde aylıklara ilişkin hükümler uygulanır."hükmüne yer verilmemiştir. Dolayısıyla istifa, emeklilik veya sendika üyeliğinden ayrılma sebebiyle ödenmiş olan Toplu Sözleşme ikramiyesi'nin geri alınmasın mevzuat gereğince mümkün 
olmadığı değerlendirilmektedir.
</t>
        </r>
      </text>
    </comment>
    <comment ref="F34" authorId="0" shapeId="0" xr:uid="{00000000-0006-0000-0300-000006000000}">
      <text>
        <r>
          <rPr>
            <b/>
            <sz val="9"/>
            <color indexed="81"/>
            <rFont val="Tahoma"/>
            <family val="2"/>
            <charset val="162"/>
          </rPr>
          <t>ISUBU Strateji Geliştirme Daire Başkanlığı:</t>
        </r>
        <r>
          <rPr>
            <sz val="9"/>
            <color indexed="81"/>
            <rFont val="Tahoma"/>
            <family val="2"/>
            <charset val="162"/>
          </rPr>
          <t xml:space="preserve">
Geliştirme Ödeneği çalışmayı izleyen aybaşında yani çalışılıp alındığı için iade oluşmaz.
Eğer ilgili aydan da alacağı varsa ''Tahakkuk ettirilmesi gereken''kısmına önceki ay + ilgili ay yazılır.</t>
        </r>
        <r>
          <rPr>
            <b/>
            <sz val="9"/>
            <color indexed="81"/>
            <rFont val="Tahoma"/>
            <family val="2"/>
            <charset val="162"/>
          </rPr>
          <t xml:space="preserve">
</t>
        </r>
      </text>
    </comment>
    <comment ref="C43" authorId="0" shapeId="0" xr:uid="{00000000-0006-0000-0300-000007000000}">
      <text>
        <r>
          <rPr>
            <b/>
            <sz val="9"/>
            <color indexed="81"/>
            <rFont val="Tahoma"/>
            <family val="2"/>
            <charset val="162"/>
          </rPr>
          <t>ISUBU Strateji Geliştirme Daire Başkanlığı:</t>
        </r>
        <r>
          <rPr>
            <sz val="9"/>
            <color indexed="81"/>
            <rFont val="Tahoma"/>
            <family val="2"/>
            <charset val="162"/>
          </rPr>
          <t xml:space="preserve">
Hakediş toplamı Bordrodaki hakediş toplamı ile aynı olmalıdır.
</t>
        </r>
        <r>
          <rPr>
            <b/>
            <sz val="9"/>
            <color indexed="81"/>
            <rFont val="Tahoma"/>
            <family val="2"/>
            <charset val="162"/>
          </rPr>
          <t xml:space="preserve">
</t>
        </r>
      </text>
    </comment>
    <comment ref="C46" authorId="0" shapeId="0" xr:uid="{00000000-0006-0000-0300-000008000000}">
      <text>
        <r>
          <rPr>
            <b/>
            <sz val="9"/>
            <color indexed="81"/>
            <rFont val="Tahoma"/>
            <family val="2"/>
            <charset val="162"/>
          </rPr>
          <t xml:space="preserve">
ISUBU Strateji Geliştirme Daire Başkanlığı:</t>
        </r>
        <r>
          <rPr>
            <sz val="9"/>
            <color indexed="81"/>
            <rFont val="Tahoma"/>
            <family val="2"/>
            <charset val="162"/>
          </rPr>
          <t xml:space="preserve">
Gelir Vergisi Kısmına Bordrodaki Gelir Vergisi Kes. Tutarı yazılacak(Asgari Geçim i. Hariç)
</t>
        </r>
      </text>
    </comment>
    <comment ref="F48" authorId="0" shapeId="0" xr:uid="{00000000-0006-0000-0300-000009000000}">
      <text>
        <r>
          <rPr>
            <b/>
            <sz val="9"/>
            <color indexed="81"/>
            <rFont val="Tahoma"/>
            <family val="2"/>
            <charset val="162"/>
          </rPr>
          <t>ISUBU Strateji Geliştirme Daire Başkanlığı</t>
        </r>
        <r>
          <rPr>
            <sz val="9"/>
            <color indexed="81"/>
            <rFont val="Tahoma"/>
            <family val="2"/>
            <charset val="162"/>
          </rPr>
          <t xml:space="preserve">
Sgk 'dan iade alınması gereken primler için: ''Sigorta Primleri Genel Müdürlüğü-İşveren Prim Daire Başkanlığına'' Yazı yazılacak. 
-Yazıda prim iadesi istenirken Borçlandırma tablosu Fark kısmındaki rakamlar istenecektir.
-Ücretsiz izne ayrılanların Genel Sağlık Sigortası ödemesi devam edeceğinden %7,5 ve %5 'lik kısımların iadesi istenmeyecek.</t>
        </r>
      </text>
    </comment>
    <comment ref="D57" authorId="0" shapeId="0" xr:uid="{00000000-0006-0000-0300-00000A000000}">
      <text>
        <r>
          <rPr>
            <b/>
            <sz val="9"/>
            <color indexed="81"/>
            <rFont val="Tahoma"/>
            <family val="2"/>
            <charset val="162"/>
          </rPr>
          <t xml:space="preserve">ISUBU Strateji Geliştirme Daire Başkanlığı:
</t>
        </r>
        <r>
          <rPr>
            <sz val="9"/>
            <color indexed="81"/>
            <rFont val="Tahoma"/>
            <family val="2"/>
            <charset val="162"/>
          </rPr>
          <t>İlgili personelin kıdem yılı esas alınacak olup kıdem yılı 5 yıldan az olanlarla 10 yıldan çok olanların Emekli Keseneği –Devlete ait olan %20- kişinin borcuna eklenmez. Hizmet yılı 5 yılla 10 yıl arasında olanların borcuna %20 ‘lik (Devlete ait olan) kısım eklenir.</t>
        </r>
      </text>
    </comment>
    <comment ref="C63" authorId="0" shapeId="0" xr:uid="{00000000-0006-0000-0300-00000B000000}">
      <text>
        <r>
          <rPr>
            <b/>
            <sz val="9"/>
            <color indexed="81"/>
            <rFont val="Tahoma"/>
            <family val="2"/>
            <charset val="162"/>
          </rPr>
          <t>ISUBU Strateji Geliştirme Daire Başkanlığı:</t>
        </r>
        <r>
          <rPr>
            <sz val="9"/>
            <color indexed="81"/>
            <rFont val="Tahoma"/>
            <family val="2"/>
            <charset val="162"/>
          </rPr>
          <t xml:space="preserve">
Kişilerden Alacaklar 16 Sıra nolu Tebliğde ''Fazla ve Yersiz ödemelerde idarenin geri isteme iradesinin borçluya ulaştığı tarih faiz başlangıç tarihi olarak belirlenir.Bunun için idareler borçlunun borcunu ödemesi için en kısa sürede borcu tebliğ etmeli.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Yazar</author>
  </authors>
  <commentList>
    <comment ref="F7" authorId="0" shapeId="0" xr:uid="{00000000-0006-0000-0400-000001000000}">
      <text>
        <r>
          <rPr>
            <b/>
            <sz val="9"/>
            <color indexed="81"/>
            <rFont val="Tahoma"/>
            <family val="2"/>
            <charset val="162"/>
          </rPr>
          <t>ISUBU Geliştirme Daire Başkanlığı:</t>
        </r>
        <r>
          <rPr>
            <sz val="9"/>
            <color indexed="81"/>
            <rFont val="Tahoma"/>
            <family val="2"/>
            <charset val="162"/>
          </rPr>
          <t xml:space="preserve">
5 yılla 10 yıl arası  hizmeti olanlar  5434 sayılı kanun gereği aybaşından sonra vazifeden ayrılanlardan tam kesenek alınır hükmü  olduğu için yazılmalı.
</t>
        </r>
      </text>
    </comment>
    <comment ref="D10" authorId="0" shapeId="0" xr:uid="{00000000-0006-0000-0400-000002000000}">
      <text>
        <r>
          <rPr>
            <b/>
            <sz val="9"/>
            <color indexed="81"/>
            <rFont val="Tahoma"/>
            <family val="2"/>
            <charset val="162"/>
          </rPr>
          <t xml:space="preserve">ISUBU Strateji Geliştirme Daire Başkanlığı:
</t>
        </r>
        <r>
          <rPr>
            <sz val="9"/>
            <color indexed="81"/>
            <rFont val="Tahoma"/>
            <family val="2"/>
            <charset val="162"/>
          </rPr>
          <t>İlgili Ay kaç gün ise buraya yazılır.</t>
        </r>
        <r>
          <rPr>
            <b/>
            <sz val="9"/>
            <color indexed="81"/>
            <rFont val="Tahoma"/>
            <family val="2"/>
            <charset val="162"/>
          </rPr>
          <t xml:space="preserve">
</t>
        </r>
      </text>
    </comment>
    <comment ref="H32" authorId="0" shapeId="0" xr:uid="{00000000-0006-0000-0400-000003000000}">
      <text>
        <r>
          <rPr>
            <b/>
            <sz val="9"/>
            <color indexed="81"/>
            <rFont val="Tahoma"/>
            <family val="2"/>
            <charset val="162"/>
          </rPr>
          <t>ISUBU Strateji Geliştirme Daire Başkanlığı</t>
        </r>
        <r>
          <rPr>
            <sz val="9"/>
            <color indexed="81"/>
            <rFont val="Tahoma"/>
            <family val="2"/>
            <charset val="162"/>
          </rPr>
          <t xml:space="preserve">
Aile yardımı ödenekleri hiç bir vergi ve kesintiye tabi tutulmaksızın ödenir ve borç için haczedilemez." , aile yardımı ödeneği kısıt kişi borçlarında geri alınmaz.
</t>
        </r>
      </text>
    </comment>
    <comment ref="H33" authorId="0" shapeId="0" xr:uid="{00000000-0006-0000-0400-000004000000}">
      <text>
        <r>
          <rPr>
            <b/>
            <sz val="9"/>
            <color indexed="81"/>
            <rFont val="Tahoma"/>
            <family val="2"/>
            <charset val="162"/>
          </rPr>
          <t>ISUBU Strateji Geliştirme Daire Başkanlığı</t>
        </r>
        <r>
          <rPr>
            <sz val="9"/>
            <color indexed="81"/>
            <rFont val="Tahoma"/>
            <family val="2"/>
            <charset val="162"/>
          </rPr>
          <t xml:space="preserve">
Toplu sözleşme ikramiyesi"nde "hak kazanmada ve ödemelerde aylıklara ilişkin hükümler uygulanır."hükmüne yer verilmemiştir. Dolayısıyla istifa, emeklilik veya sendika üyeliğinden ayrılma sebebiyle ödenmiş olan Toplu Sözleşme ikramiyesi'nin geri alınmasın mevzuat gereğince mümkün 
olmadığı değerlendirilmektedir.
</t>
        </r>
      </text>
    </comment>
    <comment ref="H34" authorId="0" shapeId="0" xr:uid="{00000000-0006-0000-0400-000005000000}">
      <text>
        <r>
          <rPr>
            <b/>
            <sz val="9"/>
            <color indexed="81"/>
            <rFont val="Tahoma"/>
            <family val="2"/>
            <charset val="162"/>
          </rPr>
          <t>ISUBU Strateji Geliştirme Daire Başkanlığı:</t>
        </r>
        <r>
          <rPr>
            <sz val="9"/>
            <color indexed="81"/>
            <rFont val="Tahoma"/>
            <family val="2"/>
            <charset val="162"/>
          </rPr>
          <t xml:space="preserve">
Geliştirme Ödeneği çalışmayı izleyen aybaşında yani çalışılıp alındığı için iade oluşmaz.
Eğer ilgili aydan da alacağı varsa ''Tahakkuk ettirilmesi gereken''kısmına önceki ay + ilgili ay yazılır.</t>
        </r>
        <r>
          <rPr>
            <b/>
            <sz val="9"/>
            <color indexed="81"/>
            <rFont val="Tahoma"/>
            <family val="2"/>
            <charset val="162"/>
          </rPr>
          <t xml:space="preserve">
</t>
        </r>
      </text>
    </comment>
    <comment ref="D47" authorId="0" shapeId="0" xr:uid="{00000000-0006-0000-0400-000006000000}">
      <text>
        <r>
          <rPr>
            <b/>
            <sz val="9"/>
            <color indexed="81"/>
            <rFont val="Tahoma"/>
            <family val="2"/>
            <charset val="162"/>
          </rPr>
          <t>ISUBU Strateji Geliştirme Daire Başkanlığı:</t>
        </r>
        <r>
          <rPr>
            <sz val="9"/>
            <color indexed="81"/>
            <rFont val="Tahoma"/>
            <family val="2"/>
            <charset val="162"/>
          </rPr>
          <t xml:space="preserve">
Hakediş toplamı Bordrodaki hakediş toplamı ile aynı olmalıdır.
</t>
        </r>
        <r>
          <rPr>
            <b/>
            <sz val="9"/>
            <color indexed="81"/>
            <rFont val="Tahoma"/>
            <family val="2"/>
            <charset val="162"/>
          </rPr>
          <t xml:space="preserve">
</t>
        </r>
      </text>
    </comment>
    <comment ref="D50" authorId="0" shapeId="0" xr:uid="{00000000-0006-0000-0400-000007000000}">
      <text>
        <r>
          <rPr>
            <b/>
            <sz val="9"/>
            <color indexed="81"/>
            <rFont val="Tahoma"/>
            <family val="2"/>
            <charset val="162"/>
          </rPr>
          <t xml:space="preserve">
ISUBU Strateji Geliştirme Daire Başkanlığı:</t>
        </r>
        <r>
          <rPr>
            <sz val="9"/>
            <color indexed="81"/>
            <rFont val="Tahoma"/>
            <family val="2"/>
            <charset val="162"/>
          </rPr>
          <t xml:space="preserve">
Gelir Vergisi Kısmına Bordrodaki Gelir Vergisi Kes. Tutarı yazılacak(Asgari Geçim i. Hariç)
</t>
        </r>
      </text>
    </comment>
    <comment ref="D60" authorId="0" shapeId="0" xr:uid="{00000000-0006-0000-0400-000008000000}">
      <text>
        <r>
          <rPr>
            <b/>
            <sz val="9"/>
            <color indexed="81"/>
            <rFont val="Tahoma"/>
            <family val="2"/>
            <charset val="162"/>
          </rPr>
          <t>ISUBU Strateji Geliştirme Daire Başkanlığı:</t>
        </r>
        <r>
          <rPr>
            <sz val="9"/>
            <color indexed="81"/>
            <rFont val="Tahoma"/>
            <family val="2"/>
            <charset val="162"/>
          </rPr>
          <t xml:space="preserve">
Kişilerden Alacaklar 16 Sıra nolu Tebliğde ''Fazla ve Yersiz ödemelerde idarenin geri isteme iradesinin borçluya ulaştığı tarih faiz başlangıç tarihi olarak belirlenir.Bunun için idareler borçlunun borcunu ödemesi için en kısa sürede borcu tebliğ etmeli.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Yazar</author>
  </authors>
  <commentList>
    <comment ref="B3" authorId="0" shapeId="0" xr:uid="{00000000-0006-0000-0500-000001000000}">
      <text>
        <r>
          <rPr>
            <b/>
            <sz val="9"/>
            <color indexed="81"/>
            <rFont val="Tahoma"/>
            <family val="2"/>
            <charset val="162"/>
          </rPr>
          <t>ISUBU Strateji Geliştirme Daire Başkanlığı</t>
        </r>
        <r>
          <rPr>
            <sz val="9"/>
            <color indexed="81"/>
            <rFont val="Tahoma"/>
            <family val="2"/>
            <charset val="162"/>
          </rPr>
          <t xml:space="preserve">
Kadrosunun Olduğu Birim Yazılacak</t>
        </r>
      </text>
    </comment>
    <comment ref="E7" authorId="0" shapeId="0" xr:uid="{00000000-0006-0000-0500-000002000000}">
      <text>
        <r>
          <rPr>
            <b/>
            <sz val="9"/>
            <color indexed="81"/>
            <rFont val="Tahoma"/>
            <family val="2"/>
            <charset val="162"/>
          </rPr>
          <t>ISUBU  Str. Geliştirme Daire Başkanlığı:</t>
        </r>
        <r>
          <rPr>
            <sz val="9"/>
            <color indexed="81"/>
            <rFont val="Tahoma"/>
            <family val="2"/>
            <charset val="162"/>
          </rPr>
          <t xml:space="preserve">
5 yılla 10 yıl arası  hizmeti olanlar  5434 sayılı kanun gereği aybaşından sonra vazifeden ayrılanlardan tam kesenek alınır hükmü  olduğu için yazılmalı.
</t>
        </r>
      </text>
    </comment>
    <comment ref="C10" authorId="0" shapeId="0" xr:uid="{00000000-0006-0000-0500-000003000000}">
      <text>
        <r>
          <rPr>
            <b/>
            <sz val="9"/>
            <color indexed="81"/>
            <rFont val="Tahoma"/>
            <family val="2"/>
            <charset val="162"/>
          </rPr>
          <t xml:space="preserve">ISUBU  Strateji Geliştirme Daire Başkanlığı:
</t>
        </r>
        <r>
          <rPr>
            <sz val="9"/>
            <color indexed="81"/>
            <rFont val="Tahoma"/>
            <family val="2"/>
            <charset val="162"/>
          </rPr>
          <t>İlgili Ay kaç gün ise buraya yazılır.</t>
        </r>
        <r>
          <rPr>
            <b/>
            <sz val="9"/>
            <color indexed="81"/>
            <rFont val="Tahoma"/>
            <family val="2"/>
            <charset val="162"/>
          </rPr>
          <t xml:space="preserve">
</t>
        </r>
      </text>
    </comment>
    <comment ref="G32" authorId="0" shapeId="0" xr:uid="{00000000-0006-0000-0500-000004000000}">
      <text>
        <r>
          <rPr>
            <b/>
            <sz val="9"/>
            <color indexed="81"/>
            <rFont val="Tahoma"/>
            <family val="2"/>
            <charset val="162"/>
          </rPr>
          <t>ISUBU Strateji Geliştirme Daire Başkanlığı</t>
        </r>
        <r>
          <rPr>
            <sz val="9"/>
            <color indexed="81"/>
            <rFont val="Tahoma"/>
            <family val="2"/>
            <charset val="162"/>
          </rPr>
          <t xml:space="preserve">
Aile yardımı ödenekleri hiç bir vergi ve kesintiye tabi tutulmaksızın ödenir ve borç için haczedilemez." , aile yardımı ödeneği kısıt kişi borçlarında geri alınmaz.
</t>
        </r>
      </text>
    </comment>
    <comment ref="G33" authorId="0" shapeId="0" xr:uid="{00000000-0006-0000-0500-000005000000}">
      <text>
        <r>
          <rPr>
            <b/>
            <sz val="9"/>
            <color indexed="81"/>
            <rFont val="Tahoma"/>
            <family val="2"/>
            <charset val="162"/>
          </rPr>
          <t>ISUBU Strateji Geliştirme Daire Başkanlığı</t>
        </r>
        <r>
          <rPr>
            <sz val="9"/>
            <color indexed="81"/>
            <rFont val="Tahoma"/>
            <family val="2"/>
            <charset val="162"/>
          </rPr>
          <t xml:space="preserve">
Toplu sözleşme ikramiyesi"nde "hak kazanmada ve ödemelerde aylıklara ilişkin hükümler uygulanır."hükmüne yer verilmemiştir. Dolayısıyla istifa, emeklilik veya sendika üyeliğinden ayrılma sebebiyle ödenmiş olan Toplu Sözleşme ikramiyesi'nin geri alınmasın mevzuat gereğince mümkün 
olmadığı değerlendirilmektedir.
</t>
        </r>
      </text>
    </comment>
    <comment ref="G34" authorId="0" shapeId="0" xr:uid="{00000000-0006-0000-0500-000006000000}">
      <text>
        <r>
          <rPr>
            <b/>
            <sz val="9"/>
            <color indexed="81"/>
            <rFont val="Tahoma"/>
            <family val="2"/>
            <charset val="162"/>
          </rPr>
          <t>ISUBU Strateji Geliştirme Daire Başkanlığı:</t>
        </r>
        <r>
          <rPr>
            <sz val="9"/>
            <color indexed="81"/>
            <rFont val="Tahoma"/>
            <family val="2"/>
            <charset val="162"/>
          </rPr>
          <t xml:space="preserve">
Geliştirme Ödeneği çalışmayı izleyen aybaşında yani çalışılıp alındığı için iade oluşmaz.
Eğer ilgili aydan da alacağı varsa ''Tahakkuk ettirilmesi gereken''kısmına önceki ay + ilgili ay yazılır.</t>
        </r>
        <r>
          <rPr>
            <b/>
            <sz val="9"/>
            <color indexed="81"/>
            <rFont val="Tahoma"/>
            <family val="2"/>
            <charset val="162"/>
          </rPr>
          <t xml:space="preserve">
</t>
        </r>
      </text>
    </comment>
    <comment ref="C43" authorId="0" shapeId="0" xr:uid="{00000000-0006-0000-0500-000007000000}">
      <text>
        <r>
          <rPr>
            <b/>
            <sz val="9"/>
            <color indexed="81"/>
            <rFont val="Tahoma"/>
            <family val="2"/>
            <charset val="162"/>
          </rPr>
          <t>ISUBU Strateji Geliştirme Daire Başkanlığı:</t>
        </r>
        <r>
          <rPr>
            <sz val="9"/>
            <color indexed="81"/>
            <rFont val="Tahoma"/>
            <family val="2"/>
            <charset val="162"/>
          </rPr>
          <t xml:space="preserve">
Hakediş toplamı Bordrodaki hakediş toplamı ile aynı olmalıdır.
</t>
        </r>
        <r>
          <rPr>
            <b/>
            <sz val="9"/>
            <color indexed="81"/>
            <rFont val="Tahoma"/>
            <family val="2"/>
            <charset val="162"/>
          </rPr>
          <t xml:space="preserve">
</t>
        </r>
      </text>
    </comment>
    <comment ref="C46" authorId="0" shapeId="0" xr:uid="{00000000-0006-0000-0500-000008000000}">
      <text>
        <r>
          <rPr>
            <b/>
            <sz val="9"/>
            <color indexed="81"/>
            <rFont val="Tahoma"/>
            <family val="2"/>
            <charset val="162"/>
          </rPr>
          <t xml:space="preserve">
ISUBU Strateji Geliştirme Daire Başkanlığı:</t>
        </r>
        <r>
          <rPr>
            <sz val="9"/>
            <color indexed="81"/>
            <rFont val="Tahoma"/>
            <family val="2"/>
            <charset val="162"/>
          </rPr>
          <t xml:space="preserve">
Gelir Vergisi Kısmına Bordrodaki Gelir Vergisi Kes. Tutarı yazılacak(Asgari Geçim i. Hariç)
</t>
        </r>
      </text>
    </comment>
    <comment ref="G48" authorId="0" shapeId="0" xr:uid="{00000000-0006-0000-0500-000009000000}">
      <text>
        <r>
          <rPr>
            <b/>
            <sz val="9"/>
            <color indexed="81"/>
            <rFont val="Tahoma"/>
            <family val="2"/>
            <charset val="162"/>
          </rPr>
          <t>ISUBU Strateji Geliştirme Daire Başkanlığı</t>
        </r>
        <r>
          <rPr>
            <sz val="9"/>
            <color indexed="81"/>
            <rFont val="Tahoma"/>
            <family val="2"/>
            <charset val="162"/>
          </rPr>
          <t xml:space="preserve">
Sgk 'dan iade alınması gereken primler için: ''Sigorta Primleri Genel Müdürlüğü-İşveren Prim Daire Başkanlığına'' Yazı yazılacak. 
-Yazıda prim iadesi istenirken Borçlandırma tablosu Fark kısmındaki rakamlar istenecektir.
-Ücretsiz izne ayrılanların Genel Sağlık Sigortası ödemesi devam edeceğinden %7,5 ve %5 'lik kısımların iadesi istenmeyecek.</t>
        </r>
      </text>
    </comment>
    <comment ref="D57" authorId="0" shapeId="0" xr:uid="{00000000-0006-0000-0500-00000A000000}">
      <text>
        <r>
          <rPr>
            <b/>
            <sz val="9"/>
            <color indexed="81"/>
            <rFont val="Tahoma"/>
            <family val="2"/>
            <charset val="162"/>
          </rPr>
          <t xml:space="preserve">ISUBU Strateji Geliştirme Daire Başkanlığı:
</t>
        </r>
        <r>
          <rPr>
            <sz val="9"/>
            <color indexed="81"/>
            <rFont val="Tahoma"/>
            <family val="2"/>
            <charset val="162"/>
          </rPr>
          <t>İlgili personelin kıdem yılı esas alınacak olup kıdem yılı 5 yıldan az olanlarla 10 yıldan çok olanların Emekli Keseneği –Devlete ait olan %20- kişinin borcuna eklenmez. Hizmet yılı 5 yılla 10 yıl arasında olanların borcuna %20 ‘lik (Devlete ait olan) kısım eklenir.</t>
        </r>
      </text>
    </comment>
    <comment ref="C63" authorId="0" shapeId="0" xr:uid="{00000000-0006-0000-0500-00000B000000}">
      <text>
        <r>
          <rPr>
            <b/>
            <sz val="9"/>
            <color indexed="81"/>
            <rFont val="Tahoma"/>
            <family val="2"/>
            <charset val="162"/>
          </rPr>
          <t>ISUBU Strateji Geliştirme Daire Başkanlığı:</t>
        </r>
        <r>
          <rPr>
            <sz val="9"/>
            <color indexed="81"/>
            <rFont val="Tahoma"/>
            <family val="2"/>
            <charset val="162"/>
          </rPr>
          <t xml:space="preserve">
Kişilerden Alacaklar 16 Sıra nolu Tebliğde ''Fazla ve Yersiz ödemelerde idarenin geri isteme iradesinin borçluya ulaştığı tarih faiz başlangıç tarihi olarak belirlenir.Bunun için idareler borçlunun borcunu ödemesi için en kısa sürede borcu tebliğ etmeli.
</t>
        </r>
      </text>
    </comment>
  </commentList>
</comments>
</file>

<file path=xl/sharedStrings.xml><?xml version="1.0" encoding="utf-8"?>
<sst xmlns="http://schemas.openxmlformats.org/spreadsheetml/2006/main" count="542" uniqueCount="119">
  <si>
    <t>ISPARTA UYGULAMALI BİLİMLER ÜNİVERSİTESİ</t>
  </si>
  <si>
    <t>………………………………………………………</t>
  </si>
  <si>
    <t xml:space="preserve">      YERSİZ VE FAZLA ÖDENEN AYLIKLARDAN DOĞAN KİŞİLERDEN ALACAKLARI HESAPLAMA CETVELİ -- 5510 ÖNCESİ ÜCRETSİZ İZİN </t>
  </si>
  <si>
    <t>Tahakkuk Birimi</t>
  </si>
  <si>
    <t>Borcun sebebi</t>
  </si>
  <si>
    <t>ÜCRETSİZ İZİN</t>
  </si>
  <si>
    <t>Borçlunun Adı Soyadı</t>
  </si>
  <si>
    <t>Hizmet Süresi</t>
  </si>
  <si>
    <t>Ücretsiz izne çıktığı gün (mesai bitimi)
 çalışmış olarak sayılıyor</t>
  </si>
  <si>
    <t>Emekli Sicil Nosu</t>
  </si>
  <si>
    <t>Ücretsiz İzne Ayrılma Tarihi</t>
  </si>
  <si>
    <t>TC Kimlik No</t>
  </si>
  <si>
    <t xml:space="preserve">Ünvanı </t>
  </si>
  <si>
    <t xml:space="preserve">Ödenen Gün </t>
  </si>
  <si>
    <t>Çalıştığı Gün Sayısı</t>
  </si>
  <si>
    <t>Borcun Miktarı</t>
  </si>
  <si>
    <t>Alacaklı              Banka Hesap İsmi</t>
  </si>
  <si>
    <t>Isparta Uygulamalı Bilimler Üniversitesi Strateji Geliştirme Daire Başkanlığı</t>
  </si>
  <si>
    <t>Borçlu Adres / Tel</t>
  </si>
  <si>
    <t>(A) Kısmına ait olduğu aydaki bordroda yazan tutarlar aynen girilecektir.</t>
  </si>
  <si>
    <t>Banka Şube - IBAN No</t>
  </si>
  <si>
    <t>Halkbankası Sdü Şubesi</t>
  </si>
  <si>
    <t>Kurum Sicil No</t>
  </si>
  <si>
    <t>TR640001200133900004000001</t>
  </si>
  <si>
    <t xml:space="preserve">TABLO 1 : AYLIK VE YAN ÖDEMELER </t>
  </si>
  <si>
    <t>AYLIK                               UNSURLARI</t>
  </si>
  <si>
    <t>BORDRODA YAZAN TUTARLAR TAHAKKUK                              ETTİRİLEN (A)</t>
  </si>
  <si>
    <t>ÇALIŞTIĞI GÜN(Tahakkuk Ettirilmesi Gereken) (B)</t>
  </si>
  <si>
    <t>FARK (C)</t>
  </si>
  <si>
    <t>Aylık</t>
  </si>
  <si>
    <t>Taban Aylığı</t>
  </si>
  <si>
    <t>Kıdem Aylığı</t>
  </si>
  <si>
    <t>Ek Gösterge</t>
  </si>
  <si>
    <t>Özel Hizmet Tazminatı</t>
  </si>
  <si>
    <t>Yüksek Öğretim Tazm.</t>
  </si>
  <si>
    <t>Akademik Teşvik Ödeneği</t>
  </si>
  <si>
    <t>Makam Tazminatı</t>
  </si>
  <si>
    <t>Dil Tazminatı</t>
  </si>
  <si>
    <t>Yan Ödeme</t>
  </si>
  <si>
    <t>Görev Tazminatı</t>
  </si>
  <si>
    <t>İdari Görev Ödeneği</t>
  </si>
  <si>
    <t>Ek ödeme (666 KHK)</t>
  </si>
  <si>
    <t>Eğitim Öğretim Ödeneği</t>
  </si>
  <si>
    <t xml:space="preserve">Aile ve Çocuk Yardımı </t>
  </si>
  <si>
    <t>Sendika Toplu Söz. Primi</t>
  </si>
  <si>
    <t>Geliştirme Ödeneği (*)</t>
  </si>
  <si>
    <t>Üniversite Ödeneği</t>
  </si>
  <si>
    <t>TOPLAM</t>
  </si>
  <si>
    <t xml:space="preserve">TABLO 2 : KESİNTİ YAPILAN KATKI PAYLARI </t>
  </si>
  <si>
    <t>FİİLEN ÖDENEN             (A)</t>
  </si>
  <si>
    <t>HAK EDİLEN (B)</t>
  </si>
  <si>
    <t>FARK ( C)</t>
  </si>
  <si>
    <t>Emekli Kes.MY. Dev. %20</t>
  </si>
  <si>
    <t>Sağlık Sig Pir.Dev..% 12</t>
  </si>
  <si>
    <t>Hakediş Toplamı</t>
  </si>
  <si>
    <t xml:space="preserve">TABLO 3 : YASAL KESİNTİLER </t>
  </si>
  <si>
    <t>FİİLEN KESİLEN             (A)</t>
  </si>
  <si>
    <t>KESİLMESİ GEREKEN (B)</t>
  </si>
  <si>
    <t>Gelir Vergisi</t>
  </si>
  <si>
    <t>Damga Vergisi</t>
  </si>
  <si>
    <t>Faiz Başlangıç Tarihi</t>
  </si>
  <si>
    <t>Ödeme  Günü</t>
  </si>
  <si>
    <t>Faiz Tutarı</t>
  </si>
  <si>
    <t>Ödenecek Faiz Tutarı</t>
  </si>
  <si>
    <t>140 Nolu Hesaba Alınacak Tutar</t>
  </si>
  <si>
    <t>KİŞİDEN ALINACAK TUTAR</t>
  </si>
  <si>
    <t>STRATEJİ GELİŞTİRME DAİRE BAŞKANLIĞINA</t>
  </si>
  <si>
    <t xml:space="preserve">      Üniversitemiz Personel Daire Başkanlığında Şube Müdürü olarak görev yapmaktayken, ........nedeniyle ........................................................' na ait çıkarılan ..... günlük maaş borç tablosu ve personel bilgileri  tabloda gösterilmiştir.                                                                   </t>
  </si>
  <si>
    <t xml:space="preserve">                   Söz konusu fazladan ödenen maaşın ilgili adına borç kaydedilerek ilgiliden tahsil edilmesini …. ederim.</t>
  </si>
  <si>
    <t xml:space="preserve"> Düzenleyen</t>
  </si>
  <si>
    <t>Gerçekleştirme Görevlisi</t>
  </si>
  <si>
    <t>HARCAMA YETKİLİSİ</t>
  </si>
  <si>
    <t>Harcama Yetkilisi</t>
  </si>
  <si>
    <t>Uygun Görüşle Arz Ederim</t>
  </si>
  <si>
    <t>UYGUNDUR</t>
  </si>
  <si>
    <t>Adı ve Soyadı    :</t>
  </si>
  <si>
    <t>Ünvanı                :</t>
  </si>
  <si>
    <t>İmza                    :</t>
  </si>
  <si>
    <t>Tarih                   :</t>
  </si>
  <si>
    <t xml:space="preserve">      YERSİZ VE FAZLA ÖDENEN AYLIKLARDAN DOĞAN KİŞİLERDEN ALACAKLARI HESAPLAMA CETVELİ -- 5510 ÖNCESİ AÇIĞA ALINMA   </t>
  </si>
  <si>
    <t>AÇIĞA ALINMA 2/3</t>
  </si>
  <si>
    <t>İlişik Kesilme Tarihi</t>
  </si>
  <si>
    <t xml:space="preserve">Isparta Uygulamalı Bilimler Üniversitesi Strateji Geliştirme Daire Başkanlığı </t>
  </si>
  <si>
    <t xml:space="preserve">Halkbank Sdü Şube </t>
  </si>
  <si>
    <t>BORDRODA YAZAN TUTARLAR TAHAKKUK                             ETTİRİLEN (A)</t>
  </si>
  <si>
    <t>Temsil/Görev Tazminatı</t>
  </si>
  <si>
    <t xml:space="preserve">      Üniversitemiz ...................... olarak görev yapmaktayken, ........nedeniyle ........................................................' na ait çıkarılan ..... günlük maaş borç tablosu ve personel bilgileri  tabloda gösterilmiştir.                                                                   </t>
  </si>
  <si>
    <t xml:space="preserve">                   Söz konusu fazladan ödenen maaşın ilgili adına borç kaydedilerek ilgiliden tahsil edilmesini ……. ederim.</t>
  </si>
  <si>
    <t xml:space="preserve">      YERSİZ VE FAZLA ÖDENEN AYLIKLARDAN DOĞAN KİŞİLERDEN ALACAKLARI HESAPLAMA CETVELİ -- 5510 SONRASI AÇIĞA ALINMA   </t>
  </si>
  <si>
    <t>Kamu görevinden atıldığı gün
 çalışmış olarak sayılıyor</t>
  </si>
  <si>
    <t>Isparta Uygulamalı Bilimler  Üniversitesi Strateji Geliştirme Daire Başkanlığı</t>
  </si>
  <si>
    <t>BORDRODA YAZAN TUTARLAR TAHAKKUK                           ETTİRİLEN (A)</t>
  </si>
  <si>
    <t>Emekli Kes.MY. Dev. %11</t>
  </si>
  <si>
    <t>Sağlık Sig Pir.Dev. % 7,5</t>
  </si>
  <si>
    <t>Emekli Kes.MY. Kişi %9+Emekli Kes. MY Devlet.%11 ( SGK 'dan geri istenecek)</t>
  </si>
  <si>
    <t>Emekli Kes.MY. Kişi %9</t>
  </si>
  <si>
    <t>Sağlık Sig. Pir. Kişi.%5</t>
  </si>
  <si>
    <t>Emekli Kes. MY Devlet.%11</t>
  </si>
  <si>
    <t>Sağlık Sig. Pir.Dev.%7,5</t>
  </si>
  <si>
    <t>Çalıştığı gün sayısı değiştirilmeyecek.(tam maaş aldığı aylar için)</t>
  </si>
  <si>
    <t>Em.Kes./Malül. Yaşlı (D)%20</t>
  </si>
  <si>
    <t>Sağlık Sigorta Pir.(Dev)%12</t>
  </si>
  <si>
    <t>Em.Kes./Malül. Yaşlı (Kişi)</t>
  </si>
  <si>
    <t>Sağlık Sig Pir.Kişi</t>
  </si>
  <si>
    <t>KİŞİYE ÖDENECEK TUTAR</t>
  </si>
  <si>
    <t>Em.Kes./Malül. Yaşlı (D)%11</t>
  </si>
  <si>
    <t>Sağlık Sigorta Pir.Dev)%7,5</t>
  </si>
  <si>
    <t>Sağlık Sigorta Pir(Dev)%7,5</t>
  </si>
  <si>
    <t>Em.Kes./Malül. Yaşlı(Kişi)%9</t>
  </si>
  <si>
    <t>Sağlık Sig Pir.Kişi %5</t>
  </si>
  <si>
    <t>ISPARTA UYGULAMALI BİLİMLER ÜNİVERSİTESİ REKTÖRLÜĞÜ</t>
  </si>
  <si>
    <t xml:space="preserve">      YERSİZ VE FAZLA ÖDENEN AYLIKLARDAN DOĞAN KİŞİLERDEN ALACAKLARI HESAPLAMA CETVELİ -- 5510 ÖNCESİ AÇIĞA ALINIP GERİYE DÖNEN   </t>
  </si>
  <si>
    <t>.…/…./20</t>
  </si>
  <si>
    <t>ISUBU Strateji Geliştirme Daire Başkanlığı</t>
  </si>
  <si>
    <t>Halkbank SDU Şubesi</t>
  </si>
  <si>
    <t>Halkbank SDÜ Şubesi</t>
  </si>
  <si>
    <t xml:space="preserve">      YERSİZ VE FAZLA ÖDENEN AYLIKLARDAN DOĞAN KİŞİLERDEN ALACAKLARI HESAPLAMA CETVELİ -- 5510 SONRASI ÜCRETSİZ İZİN </t>
  </si>
  <si>
    <t xml:space="preserve">Alacaklı              </t>
  </si>
  <si>
    <t>Banka Hesap İsmi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</si>
</sst>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800]dddd\,\ mmmm\ dd\,\ yyyy"/>
    <numFmt numFmtId="165" formatCode="00000"/>
    <numFmt numFmtId="166" formatCode="#,##0.00\ &quot;₺&quot;"/>
    <numFmt numFmtId="167" formatCode="[$-41F]d\ mmm\ yyyy;@"/>
  </numFmts>
  <fonts count="33">
    <font>
      <sz val="11"/>
      <color theme="1"/>
      <name val="Calibri"/>
      <family val="2"/>
      <scheme val="minor"/>
    </font>
    <font>
      <sz val="20"/>
      <name val="Calibri"/>
      <family val="2"/>
      <charset val="162"/>
      <scheme val="minor"/>
    </font>
    <font>
      <b/>
      <sz val="10"/>
      <name val="Arial"/>
      <family val="2"/>
      <charset val="162"/>
    </font>
    <font>
      <b/>
      <sz val="12"/>
      <name val="Calibri"/>
      <family val="2"/>
      <charset val="162"/>
      <scheme val="minor"/>
    </font>
    <font>
      <sz val="10"/>
      <name val="Calibri"/>
      <family val="2"/>
      <charset val="162"/>
      <scheme val="minor"/>
    </font>
    <font>
      <b/>
      <sz val="9"/>
      <name val="Courier New Tur"/>
      <charset val="162"/>
    </font>
    <font>
      <b/>
      <sz val="10"/>
      <name val="Courier New Tur"/>
      <family val="3"/>
      <charset val="162"/>
    </font>
    <font>
      <b/>
      <sz val="9"/>
      <name val="Courier New"/>
      <family val="3"/>
    </font>
    <font>
      <b/>
      <sz val="10"/>
      <name val="Courier New"/>
      <family val="3"/>
    </font>
    <font>
      <b/>
      <sz val="11"/>
      <name val="Courier New Tur"/>
      <charset val="162"/>
    </font>
    <font>
      <b/>
      <sz val="9"/>
      <name val="Courier New Tur"/>
      <family val="3"/>
      <charset val="162"/>
    </font>
    <font>
      <b/>
      <sz val="10"/>
      <name val="Courier New Tur"/>
      <charset val="162"/>
    </font>
    <font>
      <b/>
      <sz val="10"/>
      <color indexed="8"/>
      <name val="Courier New"/>
      <family val="3"/>
      <charset val="162"/>
    </font>
    <font>
      <b/>
      <sz val="10"/>
      <name val="Courier New"/>
      <family val="3"/>
      <charset val="162"/>
    </font>
    <font>
      <b/>
      <sz val="9.5"/>
      <name val="Courier New Tur"/>
      <family val="3"/>
      <charset val="162"/>
    </font>
    <font>
      <b/>
      <sz val="10.5"/>
      <name val="Courier New Tur"/>
      <family val="3"/>
      <charset val="162"/>
    </font>
    <font>
      <sz val="10"/>
      <name val="Arial"/>
      <family val="2"/>
      <charset val="162"/>
    </font>
    <font>
      <b/>
      <sz val="13"/>
      <name val="Courier New Tur"/>
      <family val="3"/>
      <charset val="162"/>
    </font>
    <font>
      <sz val="10"/>
      <name val="Times New Roman"/>
      <family val="1"/>
      <charset val="162"/>
    </font>
    <font>
      <b/>
      <sz val="11"/>
      <name val="Courier New Tur"/>
      <family val="3"/>
      <charset val="162"/>
    </font>
    <font>
      <b/>
      <sz val="11"/>
      <name val="CG Times"/>
      <family val="1"/>
    </font>
    <font>
      <b/>
      <sz val="12"/>
      <name val="Courier New Tur"/>
      <family val="3"/>
      <charset val="162"/>
    </font>
    <font>
      <b/>
      <sz val="10.5"/>
      <name val="CG Times"/>
      <family val="1"/>
    </font>
    <font>
      <b/>
      <i/>
      <sz val="10.5"/>
      <name val="Courier New Tur"/>
      <charset val="162"/>
    </font>
    <font>
      <b/>
      <sz val="12"/>
      <name val="Courier New Tur"/>
      <charset val="162"/>
    </font>
    <font>
      <b/>
      <sz val="12"/>
      <name val="Arial"/>
      <family val="2"/>
      <charset val="162"/>
    </font>
    <font>
      <b/>
      <sz val="13"/>
      <name val="Calibri"/>
      <family val="2"/>
      <charset val="162"/>
    </font>
    <font>
      <b/>
      <sz val="13"/>
      <name val="Calibri"/>
      <family val="2"/>
      <charset val="162"/>
      <scheme val="minor"/>
    </font>
    <font>
      <b/>
      <sz val="10.5"/>
      <name val="Calibri"/>
      <family val="2"/>
      <charset val="162"/>
      <scheme val="minor"/>
    </font>
    <font>
      <sz val="13"/>
      <name val="Calibri"/>
      <family val="2"/>
      <charset val="162"/>
      <scheme val="minor"/>
    </font>
    <font>
      <b/>
      <sz val="10"/>
      <name val="Calibri"/>
      <family val="2"/>
      <charset val="162"/>
      <scheme val="minor"/>
    </font>
    <font>
      <b/>
      <sz val="9"/>
      <color indexed="81"/>
      <name val="Tahoma"/>
      <family val="2"/>
      <charset val="162"/>
    </font>
    <font>
      <sz val="9"/>
      <color indexed="81"/>
      <name val="Tahoma"/>
      <family val="2"/>
      <charset val="162"/>
    </font>
  </fonts>
  <fills count="10">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indexed="9"/>
        <bgColor indexed="64"/>
      </patternFill>
    </fill>
    <fill>
      <patternFill patternType="solid">
        <fgColor theme="9" tint="0.39997558519241921"/>
        <bgColor indexed="64"/>
      </patternFill>
    </fill>
    <fill>
      <patternFill patternType="solid">
        <fgColor theme="0"/>
        <bgColor indexed="64"/>
      </patternFill>
    </fill>
    <fill>
      <patternFill patternType="solid">
        <fgColor rgb="FFFF5050"/>
        <bgColor indexed="64"/>
      </patternFill>
    </fill>
    <fill>
      <patternFill patternType="solid">
        <fgColor rgb="FFFF0000"/>
        <bgColor indexed="64"/>
      </patternFill>
    </fill>
    <fill>
      <patternFill patternType="solid">
        <fgColor rgb="FFFFFF00"/>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228">
    <xf numFmtId="0" fontId="0" fillId="0" borderId="0" xfId="0"/>
    <xf numFmtId="0" fontId="0" fillId="0" borderId="0" xfId="0" applyProtection="1">
      <protection locked="0"/>
    </xf>
    <xf numFmtId="0" fontId="0" fillId="0" borderId="0" xfId="0" applyProtection="1"/>
    <xf numFmtId="0" fontId="0" fillId="0" borderId="0" xfId="0" applyBorder="1" applyProtection="1">
      <protection locked="0"/>
    </xf>
    <xf numFmtId="0" fontId="0" fillId="0" borderId="1" xfId="0" applyBorder="1" applyProtection="1">
      <protection locked="0"/>
    </xf>
    <xf numFmtId="0" fontId="0" fillId="0" borderId="5" xfId="0" applyBorder="1" applyProtection="1">
      <protection locked="0"/>
    </xf>
    <xf numFmtId="0" fontId="4" fillId="0" borderId="7" xfId="0" applyFont="1" applyBorder="1" applyProtection="1">
      <protection locked="0"/>
    </xf>
    <xf numFmtId="0" fontId="0" fillId="0" borderId="8" xfId="0" applyBorder="1" applyProtection="1">
      <protection locked="0"/>
    </xf>
    <xf numFmtId="0" fontId="0" fillId="0" borderId="10" xfId="0" applyBorder="1" applyProtection="1">
      <protection locked="0"/>
    </xf>
    <xf numFmtId="0" fontId="0" fillId="0" borderId="7" xfId="0" applyBorder="1" applyProtection="1">
      <protection locked="0"/>
    </xf>
    <xf numFmtId="0" fontId="0" fillId="0" borderId="12" xfId="0" applyBorder="1" applyProtection="1">
      <protection locked="0"/>
    </xf>
    <xf numFmtId="0" fontId="6" fillId="0" borderId="4" xfId="0" applyFont="1" applyBorder="1" applyAlignment="1" applyProtection="1">
      <alignment vertical="center"/>
    </xf>
    <xf numFmtId="0" fontId="7" fillId="0" borderId="4" xfId="0" applyFont="1" applyBorder="1" applyAlignment="1" applyProtection="1">
      <alignment horizontal="left" vertical="center"/>
      <protection locked="0"/>
    </xf>
    <xf numFmtId="0" fontId="6" fillId="0" borderId="4" xfId="0" applyFont="1" applyBorder="1" applyAlignment="1" applyProtection="1">
      <alignment horizontal="left" vertical="center"/>
    </xf>
    <xf numFmtId="0" fontId="0" fillId="0" borderId="16" xfId="0" applyBorder="1" applyProtection="1">
      <protection locked="0"/>
    </xf>
    <xf numFmtId="0" fontId="8" fillId="0" borderId="4" xfId="0" applyFont="1" applyBorder="1" applyAlignment="1" applyProtection="1">
      <alignment horizontal="left" vertical="center"/>
      <protection locked="0"/>
    </xf>
    <xf numFmtId="0" fontId="10" fillId="0" borderId="4" xfId="0" applyFont="1" applyBorder="1" applyAlignment="1" applyProtection="1">
      <alignment horizontal="left" vertical="center"/>
    </xf>
    <xf numFmtId="165" fontId="8" fillId="0" borderId="4" xfId="0" applyNumberFormat="1" applyFont="1" applyBorder="1" applyAlignment="1" applyProtection="1">
      <alignment horizontal="left" vertical="center"/>
      <protection locked="0"/>
    </xf>
    <xf numFmtId="0" fontId="11" fillId="0" borderId="4" xfId="0" applyFont="1" applyBorder="1" applyAlignment="1" applyProtection="1">
      <alignment vertical="center"/>
    </xf>
    <xf numFmtId="0" fontId="12" fillId="3" borderId="13" xfId="0" applyFont="1" applyFill="1" applyBorder="1" applyAlignment="1" applyProtection="1">
      <alignment horizontal="center" vertical="center"/>
      <protection locked="0"/>
    </xf>
    <xf numFmtId="166" fontId="13" fillId="4" borderId="13" xfId="0" applyNumberFormat="1" applyFont="1" applyFill="1" applyBorder="1" applyAlignment="1" applyProtection="1">
      <alignment horizontal="center" vertical="center"/>
    </xf>
    <xf numFmtId="0" fontId="6" fillId="0" borderId="13" xfId="0" applyFont="1" applyBorder="1" applyAlignment="1" applyProtection="1">
      <alignment horizontal="center" vertical="center"/>
      <protection locked="0"/>
    </xf>
    <xf numFmtId="0" fontId="15" fillId="0" borderId="4"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15" fillId="0" borderId="13" xfId="0" applyFont="1" applyBorder="1" applyAlignment="1" applyProtection="1">
      <alignment vertical="center" wrapText="1"/>
    </xf>
    <xf numFmtId="0" fontId="15" fillId="0" borderId="15" xfId="0" applyFont="1" applyBorder="1" applyAlignment="1" applyProtection="1">
      <alignment horizontal="center" vertical="center" wrapText="1"/>
    </xf>
    <xf numFmtId="0" fontId="15" fillId="0" borderId="4" xfId="0" applyFont="1" applyBorder="1" applyAlignment="1" applyProtection="1">
      <alignment horizontal="left" vertical="center"/>
      <protection locked="0"/>
    </xf>
    <xf numFmtId="4" fontId="15" fillId="0" borderId="13" xfId="0" applyNumberFormat="1" applyFont="1" applyBorder="1" applyAlignment="1" applyProtection="1">
      <alignment vertical="center"/>
      <protection locked="0"/>
    </xf>
    <xf numFmtId="4" fontId="15" fillId="0" borderId="13" xfId="0" applyNumberFormat="1" applyFont="1" applyBorder="1" applyAlignment="1" applyProtection="1">
      <alignment horizontal="right" vertical="center"/>
    </xf>
    <xf numFmtId="4" fontId="15" fillId="0" borderId="4" xfId="0" applyNumberFormat="1" applyFont="1" applyBorder="1" applyAlignment="1" applyProtection="1">
      <alignment vertical="center"/>
    </xf>
    <xf numFmtId="0" fontId="16" fillId="0" borderId="0" xfId="0" applyFont="1" applyProtection="1">
      <protection locked="0"/>
    </xf>
    <xf numFmtId="0" fontId="15" fillId="0" borderId="4" xfId="0" applyFont="1" applyBorder="1" applyAlignment="1" applyProtection="1">
      <alignment vertical="center"/>
      <protection locked="0"/>
    </xf>
    <xf numFmtId="0" fontId="6" fillId="0" borderId="4" xfId="0" applyFont="1" applyBorder="1" applyAlignment="1" applyProtection="1">
      <alignment vertical="center"/>
      <protection locked="0"/>
    </xf>
    <xf numFmtId="4" fontId="0" fillId="0" borderId="0" xfId="0" applyNumberFormat="1" applyProtection="1">
      <protection locked="0"/>
    </xf>
    <xf numFmtId="4" fontId="15" fillId="3" borderId="4" xfId="0" applyNumberFormat="1" applyFont="1" applyFill="1" applyBorder="1" applyAlignment="1" applyProtection="1">
      <alignment vertical="center"/>
    </xf>
    <xf numFmtId="4" fontId="15" fillId="5" borderId="4" xfId="0" applyNumberFormat="1" applyFont="1" applyFill="1" applyBorder="1" applyAlignment="1" applyProtection="1">
      <alignment vertical="center"/>
    </xf>
    <xf numFmtId="4" fontId="15" fillId="6" borderId="4" xfId="0" applyNumberFormat="1" applyFont="1" applyFill="1" applyBorder="1" applyAlignment="1" applyProtection="1">
      <alignment vertical="center"/>
    </xf>
    <xf numFmtId="0" fontId="17" fillId="0" borderId="4" xfId="0" applyFont="1" applyBorder="1" applyAlignment="1" applyProtection="1">
      <alignment horizontal="right" vertical="center"/>
      <protection locked="0"/>
    </xf>
    <xf numFmtId="166" fontId="17" fillId="6" borderId="13" xfId="0" applyNumberFormat="1" applyFont="1" applyFill="1" applyBorder="1" applyAlignment="1" applyProtection="1">
      <alignment vertical="center"/>
      <protection locked="0"/>
    </xf>
    <xf numFmtId="166" fontId="17" fillId="6" borderId="13" xfId="0" applyNumberFormat="1" applyFont="1" applyFill="1" applyBorder="1" applyAlignment="1" applyProtection="1">
      <alignment horizontal="center" vertical="center"/>
    </xf>
    <xf numFmtId="166" fontId="17" fillId="2" borderId="4" xfId="0" applyNumberFormat="1" applyFont="1" applyFill="1" applyBorder="1" applyAlignment="1" applyProtection="1">
      <alignment vertical="center"/>
    </xf>
    <xf numFmtId="0" fontId="18" fillId="0" borderId="0" xfId="0" applyFont="1" applyBorder="1" applyProtection="1">
      <protection locked="0"/>
    </xf>
    <xf numFmtId="0" fontId="15" fillId="0" borderId="4" xfId="0" applyFont="1" applyBorder="1" applyAlignment="1" applyProtection="1">
      <alignment horizontal="center" vertical="center"/>
    </xf>
    <xf numFmtId="0" fontId="15" fillId="0" borderId="4" xfId="0" applyFont="1" applyBorder="1" applyAlignment="1" applyProtection="1">
      <alignment vertical="center"/>
    </xf>
    <xf numFmtId="0" fontId="19" fillId="0" borderId="4" xfId="0" applyFont="1" applyBorder="1" applyAlignment="1" applyProtection="1">
      <alignment horizontal="right" vertical="center"/>
    </xf>
    <xf numFmtId="4" fontId="19" fillId="0" borderId="13" xfId="0" applyNumberFormat="1" applyFont="1" applyBorder="1" applyAlignment="1" applyProtection="1">
      <alignment vertical="center"/>
      <protection locked="0"/>
    </xf>
    <xf numFmtId="166" fontId="19" fillId="0" borderId="4" xfId="0" applyNumberFormat="1" applyFont="1" applyBorder="1" applyAlignment="1" applyProtection="1">
      <alignment vertical="center"/>
    </xf>
    <xf numFmtId="0" fontId="19" fillId="0" borderId="4" xfId="0" applyFont="1" applyBorder="1" applyAlignment="1" applyProtection="1">
      <alignment vertical="center"/>
    </xf>
    <xf numFmtId="0" fontId="20" fillId="0" borderId="4" xfId="0" applyFont="1" applyBorder="1" applyAlignment="1" applyProtection="1">
      <alignment vertical="center"/>
    </xf>
    <xf numFmtId="166" fontId="19" fillId="2" borderId="4" xfId="0" applyNumberFormat="1" applyFont="1" applyFill="1" applyBorder="1" applyAlignment="1" applyProtection="1">
      <alignment vertical="center"/>
    </xf>
    <xf numFmtId="0" fontId="21" fillId="0" borderId="4" xfId="0" applyFont="1" applyBorder="1" applyAlignment="1" applyProtection="1">
      <alignment horizontal="right" vertical="center"/>
    </xf>
    <xf numFmtId="166" fontId="15" fillId="5" borderId="4" xfId="0" applyNumberFormat="1" applyFont="1" applyFill="1" applyBorder="1" applyAlignment="1" applyProtection="1">
      <alignment vertical="center"/>
    </xf>
    <xf numFmtId="4" fontId="15" fillId="0" borderId="0" xfId="0" applyNumberFormat="1" applyFont="1" applyBorder="1" applyAlignment="1" applyProtection="1">
      <alignment vertical="center"/>
      <protection locked="0"/>
    </xf>
    <xf numFmtId="0" fontId="15" fillId="0" borderId="0" xfId="0" applyFont="1" applyBorder="1" applyAlignment="1" applyProtection="1">
      <alignment vertical="center"/>
      <protection locked="0"/>
    </xf>
    <xf numFmtId="0" fontId="22" fillId="0" borderId="0" xfId="0" applyFont="1" applyBorder="1" applyAlignment="1" applyProtection="1">
      <alignment vertical="center"/>
      <protection locked="0"/>
    </xf>
    <xf numFmtId="0" fontId="15" fillId="0" borderId="13" xfId="0" applyFont="1" applyBorder="1" applyAlignment="1" applyProtection="1">
      <alignment horizontal="center" vertical="center" wrapText="1"/>
    </xf>
    <xf numFmtId="4" fontId="15" fillId="6" borderId="13" xfId="0" applyNumberFormat="1" applyFont="1" applyFill="1" applyBorder="1" applyAlignment="1" applyProtection="1">
      <alignment vertical="center"/>
      <protection locked="0"/>
    </xf>
    <xf numFmtId="4" fontId="15" fillId="0" borderId="13" xfId="0" applyNumberFormat="1" applyFont="1" applyBorder="1" applyAlignment="1" applyProtection="1">
      <alignment vertical="center"/>
    </xf>
    <xf numFmtId="0" fontId="15" fillId="0" borderId="15" xfId="0" applyFont="1" applyBorder="1" applyAlignment="1" applyProtection="1">
      <alignment vertical="center"/>
    </xf>
    <xf numFmtId="0" fontId="15" fillId="0" borderId="13" xfId="0" applyFont="1" applyBorder="1" applyAlignment="1" applyProtection="1">
      <alignment vertical="center"/>
    </xf>
    <xf numFmtId="0" fontId="15" fillId="0" borderId="17" xfId="0" applyFont="1" applyBorder="1" applyAlignment="1" applyProtection="1">
      <alignment horizontal="right" vertical="center"/>
    </xf>
    <xf numFmtId="166" fontId="15" fillId="0" borderId="13" xfId="0" applyNumberFormat="1" applyFont="1" applyBorder="1" applyAlignment="1" applyProtection="1">
      <alignment vertical="center"/>
    </xf>
    <xf numFmtId="0" fontId="15" fillId="0" borderId="20" xfId="0" applyFont="1" applyBorder="1" applyAlignment="1" applyProtection="1">
      <alignment vertical="center"/>
      <protection locked="0"/>
    </xf>
    <xf numFmtId="49" fontId="22" fillId="0" borderId="18" xfId="0" applyNumberFormat="1" applyFont="1" applyBorder="1" applyAlignment="1" applyProtection="1">
      <alignment horizontal="center" vertical="center"/>
      <protection locked="0"/>
    </xf>
    <xf numFmtId="166" fontId="15" fillId="2" borderId="4" xfId="0" applyNumberFormat="1" applyFont="1" applyFill="1" applyBorder="1" applyAlignment="1" applyProtection="1">
      <alignment vertical="center"/>
      <protection locked="0"/>
    </xf>
    <xf numFmtId="0" fontId="15" fillId="0" borderId="0" xfId="0" applyFont="1" applyBorder="1" applyAlignment="1" applyProtection="1">
      <alignment vertical="center"/>
    </xf>
    <xf numFmtId="49" fontId="22" fillId="0" borderId="0" xfId="0" applyNumberFormat="1" applyFont="1" applyBorder="1" applyAlignment="1" applyProtection="1">
      <alignment horizontal="center" vertical="center"/>
    </xf>
    <xf numFmtId="4" fontId="15" fillId="0" borderId="0" xfId="0" applyNumberFormat="1" applyFont="1" applyBorder="1" applyAlignment="1" applyProtection="1">
      <alignment vertical="center"/>
    </xf>
    <xf numFmtId="0" fontId="21" fillId="6" borderId="4" xfId="0" applyFont="1" applyFill="1" applyBorder="1" applyAlignment="1" applyProtection="1">
      <alignment vertical="center"/>
    </xf>
    <xf numFmtId="0" fontId="24" fillId="2" borderId="13" xfId="0" applyFont="1" applyFill="1" applyBorder="1" applyAlignment="1" applyProtection="1">
      <alignment horizontal="right" vertical="center"/>
    </xf>
    <xf numFmtId="0" fontId="21" fillId="2" borderId="4" xfId="0" applyFont="1" applyFill="1" applyBorder="1" applyAlignment="1" applyProtection="1">
      <alignment horizontal="center" vertical="center"/>
    </xf>
    <xf numFmtId="0" fontId="25" fillId="2" borderId="4" xfId="0" applyFont="1" applyFill="1" applyBorder="1" applyAlignment="1" applyProtection="1">
      <alignment horizontal="center" vertical="center"/>
    </xf>
    <xf numFmtId="4" fontId="24" fillId="2" borderId="4" xfId="0" applyNumberFormat="1" applyFont="1" applyFill="1" applyBorder="1" applyAlignment="1" applyProtection="1">
      <alignment horizontal="center" vertical="center"/>
    </xf>
    <xf numFmtId="0" fontId="24" fillId="7" borderId="4" xfId="0" applyFont="1" applyFill="1" applyBorder="1" applyAlignment="1" applyProtection="1">
      <alignment vertical="center"/>
    </xf>
    <xf numFmtId="167" fontId="21" fillId="6" borderId="13" xfId="0" applyNumberFormat="1" applyFont="1" applyFill="1" applyBorder="1" applyAlignment="1" applyProtection="1">
      <alignment horizontal="center" vertical="center"/>
      <protection locked="0"/>
    </xf>
    <xf numFmtId="167" fontId="21" fillId="6" borderId="4" xfId="0" applyNumberFormat="1" applyFont="1" applyFill="1" applyBorder="1" applyAlignment="1" applyProtection="1">
      <alignment horizontal="center" vertical="center"/>
      <protection locked="0"/>
    </xf>
    <xf numFmtId="167" fontId="25" fillId="6" borderId="4" xfId="0" applyNumberFormat="1" applyFont="1" applyFill="1" applyBorder="1" applyAlignment="1" applyProtection="1">
      <alignment horizontal="center" vertical="center"/>
      <protection locked="0"/>
    </xf>
    <xf numFmtId="166" fontId="21" fillId="7" borderId="4" xfId="0" applyNumberFormat="1" applyFont="1" applyFill="1" applyBorder="1" applyAlignment="1" applyProtection="1">
      <alignment horizontal="center" vertical="center"/>
      <protection locked="0"/>
    </xf>
    <xf numFmtId="166" fontId="17" fillId="8" borderId="4" xfId="0" applyNumberFormat="1" applyFont="1" applyFill="1" applyBorder="1" applyAlignment="1" applyProtection="1">
      <alignment horizontal="center" vertical="center"/>
      <protection locked="0"/>
    </xf>
    <xf numFmtId="0" fontId="23" fillId="0" borderId="0" xfId="0" applyFont="1" applyBorder="1" applyAlignment="1" applyProtection="1">
      <alignment horizontal="center" vertical="center"/>
    </xf>
    <xf numFmtId="166" fontId="17" fillId="5" borderId="18" xfId="0" applyNumberFormat="1" applyFont="1" applyFill="1" applyBorder="1" applyAlignment="1" applyProtection="1">
      <alignment vertical="center"/>
    </xf>
    <xf numFmtId="0" fontId="15" fillId="0" borderId="22" xfId="0" applyFont="1" applyBorder="1" applyAlignment="1" applyProtection="1">
      <alignment vertical="center"/>
    </xf>
    <xf numFmtId="4" fontId="0" fillId="0" borderId="16" xfId="0" applyNumberFormat="1" applyBorder="1" applyProtection="1">
      <protection locked="0"/>
    </xf>
    <xf numFmtId="0" fontId="26" fillId="6" borderId="26" xfId="0" applyFont="1" applyFill="1" applyBorder="1" applyAlignment="1" applyProtection="1">
      <alignment horizontal="right" vertical="center"/>
      <protection locked="0"/>
    </xf>
    <xf numFmtId="0" fontId="26" fillId="6" borderId="0" xfId="0" applyFont="1" applyFill="1" applyBorder="1" applyAlignment="1" applyProtection="1">
      <alignment horizontal="right" vertical="center"/>
      <protection locked="0"/>
    </xf>
    <xf numFmtId="166" fontId="17" fillId="6" borderId="15" xfId="0" applyNumberFormat="1" applyFont="1" applyFill="1" applyBorder="1" applyAlignment="1" applyProtection="1">
      <alignment vertical="center"/>
      <protection locked="0"/>
    </xf>
    <xf numFmtId="0" fontId="0" fillId="0" borderId="27" xfId="0" applyBorder="1" applyProtection="1">
      <protection locked="0"/>
    </xf>
    <xf numFmtId="0" fontId="29" fillId="0" borderId="28" xfId="0" applyFont="1" applyBorder="1" applyAlignment="1" applyProtection="1">
      <alignment vertical="center"/>
    </xf>
    <xf numFmtId="0" fontId="30" fillId="3" borderId="29" xfId="0" applyFont="1" applyFill="1" applyBorder="1" applyAlignment="1" applyProtection="1">
      <alignment horizontal="center" vertical="center"/>
    </xf>
    <xf numFmtId="0" fontId="30" fillId="3" borderId="30" xfId="0" applyFont="1" applyFill="1" applyBorder="1" applyAlignment="1" applyProtection="1">
      <alignment horizontal="center" vertical="center"/>
    </xf>
    <xf numFmtId="0" fontId="30" fillId="3" borderId="1" xfId="0" applyFont="1" applyFill="1" applyBorder="1" applyAlignment="1" applyProtection="1">
      <alignment horizontal="center" vertical="center"/>
    </xf>
    <xf numFmtId="0" fontId="30" fillId="3" borderId="31" xfId="0" applyFont="1" applyFill="1" applyBorder="1" applyAlignment="1" applyProtection="1">
      <alignment horizontal="center" vertical="center"/>
    </xf>
    <xf numFmtId="0" fontId="29" fillId="0" borderId="27" xfId="0" applyFont="1" applyBorder="1" applyAlignment="1" applyProtection="1">
      <alignment vertical="center"/>
    </xf>
    <xf numFmtId="0" fontId="4" fillId="0" borderId="0" xfId="0" applyFont="1" applyBorder="1" applyAlignment="1" applyProtection="1">
      <alignment horizontal="center"/>
    </xf>
    <xf numFmtId="0" fontId="4" fillId="0" borderId="5" xfId="0" applyFont="1" applyBorder="1" applyAlignment="1" applyProtection="1">
      <alignment horizontal="center"/>
    </xf>
    <xf numFmtId="0" fontId="4" fillId="0" borderId="28" xfId="0" applyFont="1" applyBorder="1" applyAlignment="1" applyProtection="1">
      <alignment horizontal="center"/>
    </xf>
    <xf numFmtId="0" fontId="27" fillId="0" borderId="27" xfId="0" applyFont="1" applyBorder="1" applyAlignment="1" applyProtection="1">
      <alignment horizontal="left"/>
    </xf>
    <xf numFmtId="0" fontId="4" fillId="0" borderId="0"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27" xfId="0" applyFont="1" applyBorder="1" applyAlignment="1" applyProtection="1">
      <protection locked="0"/>
    </xf>
    <xf numFmtId="0" fontId="4" fillId="0" borderId="27" xfId="0" applyFont="1" applyBorder="1" applyAlignment="1" applyProtection="1">
      <alignment horizontal="center"/>
      <protection locked="0"/>
    </xf>
    <xf numFmtId="0" fontId="27" fillId="0" borderId="32" xfId="0" applyFont="1" applyBorder="1" applyAlignment="1" applyProtection="1">
      <alignment horizontal="left"/>
      <protection locked="0"/>
    </xf>
    <xf numFmtId="164" fontId="4" fillId="0" borderId="9" xfId="0" applyNumberFormat="1" applyFont="1" applyBorder="1" applyAlignment="1" applyProtection="1">
      <alignment horizontal="center"/>
      <protection locked="0"/>
    </xf>
    <xf numFmtId="164" fontId="4" fillId="0" borderId="8" xfId="0" applyNumberFormat="1" applyFont="1" applyBorder="1" applyAlignment="1" applyProtection="1">
      <protection locked="0"/>
    </xf>
    <xf numFmtId="164" fontId="4" fillId="0" borderId="32" xfId="0" applyNumberFormat="1" applyFont="1" applyBorder="1" applyAlignment="1" applyProtection="1">
      <alignment horizontal="center" vertical="center"/>
      <protection locked="0"/>
    </xf>
    <xf numFmtId="0" fontId="0" fillId="0" borderId="9" xfId="0" applyBorder="1" applyProtection="1">
      <protection locked="0"/>
    </xf>
    <xf numFmtId="0" fontId="12" fillId="3" borderId="13" xfId="0" applyFont="1" applyFill="1" applyBorder="1" applyAlignment="1" applyProtection="1">
      <alignment horizontal="center" vertical="center"/>
    </xf>
    <xf numFmtId="0" fontId="17" fillId="0" borderId="4" xfId="0" applyFont="1" applyBorder="1" applyAlignment="1" applyProtection="1">
      <alignment horizontal="right" vertical="center"/>
    </xf>
    <xf numFmtId="166" fontId="17" fillId="6" borderId="13" xfId="0" applyNumberFormat="1" applyFont="1" applyFill="1" applyBorder="1" applyAlignment="1" applyProtection="1">
      <alignment vertical="center"/>
    </xf>
    <xf numFmtId="4" fontId="15" fillId="0" borderId="4" xfId="0" applyNumberFormat="1" applyFont="1" applyBorder="1" applyAlignment="1" applyProtection="1">
      <alignment vertical="center"/>
      <protection locked="0"/>
    </xf>
    <xf numFmtId="0" fontId="19" fillId="0" borderId="4" xfId="0" applyFont="1" applyBorder="1" applyAlignment="1" applyProtection="1">
      <alignment vertical="center"/>
      <protection locked="0"/>
    </xf>
    <xf numFmtId="0" fontId="20" fillId="0" borderId="4" xfId="0" applyFont="1" applyBorder="1" applyAlignment="1" applyProtection="1">
      <alignment vertical="center"/>
      <protection locked="0"/>
    </xf>
    <xf numFmtId="0" fontId="15" fillId="0" borderId="15" xfId="0" applyFont="1" applyBorder="1" applyAlignment="1" applyProtection="1">
      <alignment vertical="center"/>
      <protection locked="0"/>
    </xf>
    <xf numFmtId="0" fontId="15" fillId="0" borderId="13" xfId="0" applyFont="1" applyBorder="1" applyAlignment="1" applyProtection="1">
      <alignment vertical="center"/>
      <protection locked="0"/>
    </xf>
    <xf numFmtId="0" fontId="15" fillId="0" borderId="17" xfId="0" applyFont="1" applyBorder="1" applyAlignment="1" applyProtection="1">
      <alignment horizontal="right" vertical="center"/>
      <protection locked="0"/>
    </xf>
    <xf numFmtId="166" fontId="15" fillId="0" borderId="13" xfId="0" applyNumberFormat="1" applyFont="1" applyBorder="1" applyAlignment="1" applyProtection="1">
      <alignment vertical="center"/>
      <protection locked="0"/>
    </xf>
    <xf numFmtId="166" fontId="15" fillId="2" borderId="4" xfId="0" applyNumberFormat="1" applyFont="1" applyFill="1" applyBorder="1" applyAlignment="1" applyProtection="1">
      <alignment vertical="center"/>
    </xf>
    <xf numFmtId="0" fontId="15" fillId="0" borderId="0" xfId="0" applyFont="1" applyBorder="1" applyAlignment="1" applyProtection="1">
      <alignment horizontal="right" vertical="center"/>
    </xf>
    <xf numFmtId="166" fontId="15" fillId="0" borderId="0" xfId="0" applyNumberFormat="1" applyFont="1" applyBorder="1" applyAlignment="1" applyProtection="1">
      <alignment vertical="center"/>
    </xf>
    <xf numFmtId="166" fontId="15" fillId="6" borderId="0" xfId="0" applyNumberFormat="1" applyFont="1" applyFill="1" applyBorder="1" applyAlignment="1" applyProtection="1">
      <alignment vertical="center"/>
    </xf>
    <xf numFmtId="0" fontId="10" fillId="2" borderId="13" xfId="0" applyFont="1" applyFill="1" applyBorder="1" applyAlignment="1" applyProtection="1">
      <alignment horizontal="right" vertical="center"/>
    </xf>
    <xf numFmtId="166" fontId="17" fillId="8" borderId="4" xfId="0" applyNumberFormat="1" applyFont="1" applyFill="1" applyBorder="1" applyAlignment="1" applyProtection="1">
      <alignment vertical="center"/>
      <protection locked="0"/>
    </xf>
    <xf numFmtId="166" fontId="17" fillId="2" borderId="4" xfId="0" applyNumberFormat="1" applyFont="1" applyFill="1" applyBorder="1" applyAlignment="1" applyProtection="1">
      <alignment vertical="center"/>
      <protection locked="0"/>
    </xf>
    <xf numFmtId="0" fontId="30" fillId="3" borderId="30" xfId="0" applyFont="1" applyFill="1" applyBorder="1" applyAlignment="1" applyProtection="1">
      <alignment horizontal="center" vertical="center"/>
      <protection locked="0"/>
    </xf>
    <xf numFmtId="0" fontId="30" fillId="3" borderId="1" xfId="0" applyFont="1" applyFill="1" applyBorder="1" applyAlignment="1" applyProtection="1">
      <alignment horizontal="center" vertical="center"/>
      <protection locked="0"/>
    </xf>
    <xf numFmtId="0" fontId="27" fillId="0" borderId="32" xfId="0" applyFont="1" applyBorder="1" applyAlignment="1" applyProtection="1">
      <alignment horizontal="left"/>
    </xf>
    <xf numFmtId="4" fontId="19" fillId="0" borderId="13" xfId="0" applyNumberFormat="1" applyFont="1" applyBorder="1" applyAlignment="1" applyProtection="1">
      <alignment vertical="center"/>
    </xf>
    <xf numFmtId="0" fontId="6" fillId="0" borderId="4" xfId="0" applyFont="1" applyBorder="1" applyAlignment="1" applyProtection="1">
      <alignment vertical="center" wrapText="1"/>
    </xf>
    <xf numFmtId="4" fontId="15" fillId="9" borderId="4" xfId="0" applyNumberFormat="1" applyFont="1" applyFill="1" applyBorder="1" applyAlignment="1" applyProtection="1">
      <alignment vertical="center"/>
    </xf>
    <xf numFmtId="0" fontId="15" fillId="0" borderId="20" xfId="0" applyFont="1" applyBorder="1" applyAlignment="1" applyProtection="1">
      <alignment vertical="center"/>
    </xf>
    <xf numFmtId="0" fontId="16" fillId="0" borderId="0" xfId="0" applyFont="1" applyProtection="1"/>
    <xf numFmtId="0" fontId="6" fillId="9" borderId="4" xfId="0" applyFont="1" applyFill="1" applyBorder="1" applyAlignment="1" applyProtection="1">
      <alignment vertical="center"/>
      <protection locked="0"/>
    </xf>
    <xf numFmtId="4" fontId="15" fillId="9" borderId="13" xfId="0" applyNumberFormat="1" applyFont="1" applyFill="1" applyBorder="1" applyAlignment="1" applyProtection="1">
      <alignment vertical="center"/>
      <protection locked="0"/>
    </xf>
    <xf numFmtId="4" fontId="15" fillId="9" borderId="13" xfId="0" applyNumberFormat="1" applyFont="1" applyFill="1" applyBorder="1" applyAlignment="1" applyProtection="1">
      <alignment horizontal="right" vertical="center"/>
    </xf>
    <xf numFmtId="0" fontId="18" fillId="0" borderId="0" xfId="0" applyFont="1" applyProtection="1">
      <protection locked="0"/>
    </xf>
    <xf numFmtId="4" fontId="15" fillId="0" borderId="4" xfId="0" applyNumberFormat="1" applyFont="1" applyBorder="1" applyAlignment="1" applyProtection="1">
      <alignment horizontal="center" vertical="center"/>
    </xf>
    <xf numFmtId="0" fontId="10" fillId="0" borderId="4" xfId="0" applyFont="1" applyBorder="1" applyAlignment="1" applyProtection="1">
      <alignment vertical="center"/>
    </xf>
    <xf numFmtId="0" fontId="2" fillId="6" borderId="0" xfId="0" applyFont="1" applyFill="1" applyBorder="1" applyAlignment="1" applyProtection="1">
      <alignment wrapText="1"/>
    </xf>
    <xf numFmtId="0" fontId="0" fillId="0" borderId="2" xfId="0" applyBorder="1" applyProtection="1">
      <protection locked="0"/>
    </xf>
    <xf numFmtId="0" fontId="0" fillId="0" borderId="6" xfId="0" applyBorder="1" applyProtection="1">
      <protection locked="0"/>
    </xf>
    <xf numFmtId="0" fontId="0" fillId="0" borderId="0" xfId="0" applyBorder="1"/>
    <xf numFmtId="0" fontId="16" fillId="0" borderId="0" xfId="0" applyFont="1" applyBorder="1" applyAlignment="1" applyProtection="1"/>
    <xf numFmtId="0" fontId="22" fillId="0" borderId="0" xfId="0" applyFont="1" applyBorder="1" applyAlignment="1" applyProtection="1">
      <alignment vertical="center"/>
    </xf>
    <xf numFmtId="49" fontId="22" fillId="0" borderId="18" xfId="0" applyNumberFormat="1" applyFont="1" applyBorder="1" applyAlignment="1" applyProtection="1">
      <alignment horizontal="center" vertical="center"/>
    </xf>
    <xf numFmtId="166" fontId="15" fillId="0" borderId="0" xfId="0" applyNumberFormat="1" applyFont="1" applyBorder="1" applyAlignment="1" applyProtection="1">
      <alignment vertical="center"/>
      <protection locked="0"/>
    </xf>
    <xf numFmtId="0" fontId="21" fillId="6" borderId="4" xfId="0" applyFont="1" applyFill="1" applyBorder="1" applyAlignment="1" applyProtection="1">
      <alignment vertical="center"/>
      <protection locked="0"/>
    </xf>
    <xf numFmtId="0" fontId="6" fillId="0" borderId="17" xfId="0" applyFont="1" applyBorder="1" applyAlignment="1" applyProtection="1">
      <alignment vertical="center"/>
    </xf>
    <xf numFmtId="0" fontId="6" fillId="0" borderId="21" xfId="0" applyFont="1" applyBorder="1" applyAlignment="1" applyProtection="1">
      <alignment vertical="center"/>
    </xf>
    <xf numFmtId="0" fontId="0" fillId="0" borderId="0" xfId="0" applyFill="1" applyBorder="1" applyProtection="1">
      <protection locked="0"/>
    </xf>
    <xf numFmtId="0" fontId="2" fillId="0" borderId="0" xfId="0" applyFont="1" applyFill="1" applyBorder="1" applyAlignment="1" applyProtection="1">
      <alignment wrapText="1"/>
      <protection locked="0"/>
    </xf>
    <xf numFmtId="0" fontId="9" fillId="3" borderId="13" xfId="0" applyFont="1" applyFill="1" applyBorder="1" applyAlignment="1" applyProtection="1">
      <alignment horizontal="center"/>
      <protection locked="0"/>
    </xf>
    <xf numFmtId="0" fontId="9" fillId="3" borderId="14" xfId="0" applyFont="1" applyFill="1" applyBorder="1" applyAlignment="1" applyProtection="1">
      <alignment horizontal="center"/>
      <protection locked="0"/>
    </xf>
    <xf numFmtId="0" fontId="9" fillId="3" borderId="15" xfId="0" applyFont="1" applyFill="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3" fillId="0" borderId="6" xfId="0" applyFont="1" applyBorder="1" applyAlignment="1" applyProtection="1">
      <alignment horizontal="center" vertical="center"/>
      <protection locked="0"/>
    </xf>
    <xf numFmtId="0" fontId="5" fillId="0" borderId="9" xfId="0" applyFont="1" applyBorder="1" applyAlignment="1" applyProtection="1">
      <alignment horizontal="center" vertical="center"/>
    </xf>
    <xf numFmtId="0" fontId="0" fillId="0" borderId="11" xfId="0" applyBorder="1" applyAlignment="1" applyProtection="1">
      <alignment horizontal="center" vertical="center"/>
      <protection locked="0"/>
    </xf>
    <xf numFmtId="0" fontId="6" fillId="0" borderId="13" xfId="0" applyFont="1" applyBorder="1" applyAlignment="1" applyProtection="1">
      <alignment horizontal="center"/>
    </xf>
    <xf numFmtId="0" fontId="6" fillId="0" borderId="14" xfId="0" applyFont="1" applyBorder="1" applyAlignment="1" applyProtection="1">
      <alignment horizontal="center"/>
    </xf>
    <xf numFmtId="0" fontId="6" fillId="0" borderId="15" xfId="0" applyFont="1" applyBorder="1" applyAlignment="1" applyProtection="1">
      <alignment horizontal="center"/>
    </xf>
    <xf numFmtId="0" fontId="15" fillId="0" borderId="0" xfId="0" applyFont="1" applyBorder="1" applyAlignment="1" applyProtection="1">
      <alignment horizontal="center" vertical="center"/>
    </xf>
    <xf numFmtId="164" fontId="6" fillId="0" borderId="4" xfId="0" applyNumberFormat="1" applyFont="1" applyBorder="1" applyAlignment="1" applyProtection="1">
      <alignment horizontal="center"/>
      <protection locked="0"/>
    </xf>
    <xf numFmtId="0" fontId="6" fillId="0" borderId="4" xfId="0" applyFont="1" applyBorder="1" applyAlignment="1" applyProtection="1">
      <alignment horizontal="center"/>
      <protection locked="0"/>
    </xf>
    <xf numFmtId="0" fontId="9" fillId="0" borderId="17" xfId="0" applyFont="1" applyBorder="1" applyAlignment="1" applyProtection="1">
      <alignment horizontal="left" vertical="center" wrapText="1"/>
    </xf>
    <xf numFmtId="0" fontId="9" fillId="0" borderId="21" xfId="0" applyFont="1" applyBorder="1" applyAlignment="1" applyProtection="1">
      <alignment horizontal="left" vertical="center" wrapText="1"/>
    </xf>
    <xf numFmtId="0" fontId="6" fillId="0" borderId="18" xfId="0" applyFont="1" applyBorder="1" applyAlignment="1" applyProtection="1">
      <alignment horizontal="left" wrapText="1"/>
      <protection locked="0"/>
    </xf>
    <xf numFmtId="0" fontId="6" fillId="0" borderId="19" xfId="0" applyFont="1" applyBorder="1" applyAlignment="1" applyProtection="1">
      <alignment horizontal="left" wrapText="1"/>
      <protection locked="0"/>
    </xf>
    <xf numFmtId="0" fontId="6" fillId="0" borderId="20" xfId="0" applyFont="1" applyBorder="1" applyAlignment="1" applyProtection="1">
      <alignment horizontal="left" wrapText="1"/>
      <protection locked="0"/>
    </xf>
    <xf numFmtId="0" fontId="6" fillId="0" borderId="22" xfId="0" applyFont="1" applyBorder="1" applyAlignment="1" applyProtection="1">
      <alignment horizontal="left" wrapText="1"/>
      <protection locked="0"/>
    </xf>
    <xf numFmtId="0" fontId="6" fillId="0" borderId="23" xfId="0" applyFont="1" applyBorder="1" applyAlignment="1" applyProtection="1">
      <alignment horizontal="left" wrapText="1"/>
      <protection locked="0"/>
    </xf>
    <xf numFmtId="0" fontId="6" fillId="0" borderId="24" xfId="0" applyFont="1" applyBorder="1" applyAlignment="1" applyProtection="1">
      <alignment horizontal="left" wrapText="1"/>
      <protection locked="0"/>
    </xf>
    <xf numFmtId="0" fontId="10" fillId="0" borderId="18"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protection locked="0"/>
    </xf>
    <xf numFmtId="0" fontId="6" fillId="0" borderId="17" xfId="0" applyFont="1" applyBorder="1" applyAlignment="1" applyProtection="1">
      <alignment horizontal="left" vertical="center"/>
    </xf>
    <xf numFmtId="0" fontId="6" fillId="0" borderId="21" xfId="0" applyFont="1" applyBorder="1" applyAlignment="1" applyProtection="1">
      <alignment horizontal="left" vertical="center"/>
    </xf>
    <xf numFmtId="0" fontId="10" fillId="0" borderId="13"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6" fillId="0" borderId="0" xfId="0" applyFont="1" applyBorder="1" applyAlignment="1" applyProtection="1">
      <alignment horizontal="left" vertical="center"/>
    </xf>
    <xf numFmtId="0" fontId="6" fillId="0" borderId="4" xfId="0" applyFont="1" applyBorder="1" applyAlignment="1" applyProtection="1">
      <alignment horizontal="center" vertical="center" wrapText="1"/>
    </xf>
    <xf numFmtId="3" fontId="15" fillId="0" borderId="20" xfId="0" applyNumberFormat="1" applyFont="1" applyBorder="1" applyAlignment="1" applyProtection="1">
      <alignment vertical="center"/>
    </xf>
    <xf numFmtId="0" fontId="2" fillId="0" borderId="25" xfId="0" applyFont="1" applyBorder="1" applyAlignment="1" applyProtection="1">
      <alignment vertical="center"/>
    </xf>
    <xf numFmtId="0" fontId="2" fillId="0" borderId="24" xfId="0" applyFont="1" applyBorder="1" applyAlignment="1" applyProtection="1">
      <alignment vertical="center"/>
    </xf>
    <xf numFmtId="3" fontId="15" fillId="0" borderId="18" xfId="0" applyNumberFormat="1" applyFont="1" applyBorder="1" applyAlignment="1" applyProtection="1">
      <alignment vertical="center"/>
    </xf>
    <xf numFmtId="0" fontId="2" fillId="0" borderId="26" xfId="0" applyFont="1" applyBorder="1" applyAlignment="1" applyProtection="1">
      <alignment vertical="center"/>
    </xf>
    <xf numFmtId="0" fontId="2" fillId="0" borderId="22" xfId="0" applyFont="1" applyBorder="1" applyAlignment="1" applyProtection="1">
      <alignment vertical="center"/>
    </xf>
    <xf numFmtId="164" fontId="4" fillId="0" borderId="8" xfId="0" applyNumberFormat="1" applyFont="1" applyBorder="1" applyAlignment="1" applyProtection="1">
      <alignment horizontal="center"/>
      <protection locked="0"/>
    </xf>
    <xf numFmtId="0" fontId="4" fillId="0" borderId="9" xfId="0" applyFont="1" applyBorder="1" applyAlignment="1" applyProtection="1">
      <alignment horizontal="center"/>
      <protection locked="0"/>
    </xf>
    <xf numFmtId="0" fontId="15" fillId="0" borderId="0" xfId="0" applyFont="1" applyBorder="1" applyAlignment="1" applyProtection="1">
      <alignment horizontal="left" vertical="center"/>
    </xf>
    <xf numFmtId="0" fontId="23" fillId="0" borderId="0"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26" fillId="6" borderId="13" xfId="0" applyFont="1" applyFill="1" applyBorder="1" applyAlignment="1" applyProtection="1">
      <alignment horizontal="right" vertical="center"/>
    </xf>
    <xf numFmtId="0" fontId="2" fillId="0" borderId="14" xfId="0" applyFont="1" applyBorder="1" applyProtection="1"/>
    <xf numFmtId="0" fontId="2" fillId="0" borderId="15" xfId="0" applyFont="1" applyBorder="1" applyProtection="1"/>
    <xf numFmtId="0" fontId="27" fillId="6" borderId="13" xfId="0" applyFont="1" applyFill="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2" fontId="28" fillId="4" borderId="18" xfId="0" applyNumberFormat="1" applyFont="1" applyFill="1" applyBorder="1" applyAlignment="1" applyProtection="1">
      <alignment horizontal="center" wrapText="1"/>
      <protection locked="0"/>
    </xf>
    <xf numFmtId="0" fontId="4" fillId="0" borderId="19" xfId="0" applyFont="1" applyBorder="1" applyProtection="1">
      <protection locked="0"/>
    </xf>
    <xf numFmtId="0" fontId="4" fillId="0" borderId="20" xfId="0" applyFont="1" applyBorder="1" applyProtection="1">
      <protection locked="0"/>
    </xf>
    <xf numFmtId="0" fontId="28" fillId="0" borderId="26" xfId="0" applyFont="1" applyBorder="1" applyAlignment="1" applyProtection="1">
      <alignment vertical="top"/>
      <protection locked="0"/>
    </xf>
    <xf numFmtId="0" fontId="28" fillId="0" borderId="0" xfId="0" applyFont="1" applyAlignment="1" applyProtection="1">
      <alignment vertical="top"/>
      <protection locked="0"/>
    </xf>
    <xf numFmtId="0" fontId="28" fillId="0" borderId="25" xfId="0" applyFont="1" applyBorder="1" applyAlignment="1" applyProtection="1">
      <alignment vertical="top"/>
      <protection locked="0"/>
    </xf>
    <xf numFmtId="0" fontId="4" fillId="0" borderId="12" xfId="0" applyFont="1" applyBorder="1" applyAlignment="1" applyProtection="1">
      <protection locked="0"/>
    </xf>
    <xf numFmtId="0" fontId="4" fillId="0" borderId="0" xfId="0" applyFont="1" applyBorder="1" applyAlignment="1" applyProtection="1">
      <protection locked="0"/>
    </xf>
    <xf numFmtId="0" fontId="15" fillId="0" borderId="0" xfId="0" applyFont="1" applyBorder="1" applyAlignment="1" applyProtection="1">
      <alignment horizontal="center" vertical="center"/>
      <protection locked="0"/>
    </xf>
    <xf numFmtId="0" fontId="2" fillId="2" borderId="4"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xf>
    <xf numFmtId="0" fontId="6" fillId="0" borderId="13" xfId="0" applyFont="1" applyBorder="1" applyAlignment="1" applyProtection="1">
      <alignment horizontal="center"/>
      <protection locked="0"/>
    </xf>
    <xf numFmtId="0" fontId="6" fillId="0" borderId="14" xfId="0" applyFont="1" applyBorder="1" applyAlignment="1" applyProtection="1">
      <alignment horizontal="center"/>
      <protection locked="0"/>
    </xf>
    <xf numFmtId="0" fontId="6" fillId="0" borderId="15" xfId="0" applyFont="1" applyBorder="1" applyAlignment="1" applyProtection="1">
      <alignment horizontal="center"/>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protection locked="0"/>
    </xf>
    <xf numFmtId="0" fontId="2" fillId="2" borderId="4"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protection locked="0"/>
    </xf>
    <xf numFmtId="166" fontId="0" fillId="2" borderId="4" xfId="0" applyNumberFormat="1" applyFill="1" applyBorder="1" applyAlignment="1" applyProtection="1">
      <alignment vertical="center"/>
      <protection locked="0"/>
    </xf>
    <xf numFmtId="0" fontId="6" fillId="0" borderId="18"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6" fillId="0" borderId="20" xfId="0" applyFont="1" applyBorder="1" applyAlignment="1" applyProtection="1">
      <alignment horizontal="left" vertical="center" wrapText="1"/>
      <protection locked="0"/>
    </xf>
    <xf numFmtId="0" fontId="6" fillId="0" borderId="22" xfId="0" applyFont="1" applyBorder="1" applyAlignment="1" applyProtection="1">
      <alignment horizontal="left" vertical="center" wrapText="1"/>
      <protection locked="0"/>
    </xf>
    <xf numFmtId="0" fontId="6" fillId="0" borderId="23" xfId="0" applyFont="1" applyBorder="1" applyAlignment="1" applyProtection="1">
      <alignment horizontal="left" vertical="center" wrapText="1"/>
      <protection locked="0"/>
    </xf>
    <xf numFmtId="0" fontId="6" fillId="0" borderId="24" xfId="0" applyFont="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tabSelected="1" topLeftCell="A23" zoomScaleNormal="100" workbookViewId="0">
      <selection activeCell="B68" sqref="B68"/>
    </sheetView>
  </sheetViews>
  <sheetFormatPr defaultRowHeight="15"/>
  <cols>
    <col min="1" max="1" width="30.5703125" bestFit="1" customWidth="1"/>
    <col min="2" max="2" width="22.42578125" bestFit="1" customWidth="1"/>
    <col min="3" max="3" width="25.5703125" bestFit="1" customWidth="1"/>
    <col min="4" max="4" width="16.42578125" hidden="1" customWidth="1"/>
    <col min="5" max="5" width="17.140625" hidden="1" customWidth="1"/>
    <col min="6" max="6" width="41.28515625" customWidth="1"/>
  </cols>
  <sheetData>
    <row r="1" spans="1:7" ht="15.75" thickBot="1">
      <c r="A1" s="1"/>
      <c r="B1" s="1"/>
      <c r="C1" s="1"/>
      <c r="D1" s="1"/>
      <c r="E1" s="1"/>
      <c r="F1" s="1"/>
      <c r="G1" s="1"/>
    </row>
    <row r="2" spans="1:7" ht="27" thickBot="1">
      <c r="A2" s="153" t="s">
        <v>0</v>
      </c>
      <c r="B2" s="153"/>
      <c r="C2" s="153"/>
      <c r="D2" s="153"/>
      <c r="E2" s="153"/>
      <c r="F2" s="153"/>
      <c r="G2" s="154"/>
    </row>
    <row r="3" spans="1:7" ht="15.75">
      <c r="A3" s="155" t="s">
        <v>1</v>
      </c>
      <c r="B3" s="155"/>
      <c r="C3" s="155"/>
      <c r="D3" s="155"/>
      <c r="E3" s="155"/>
      <c r="F3" s="155"/>
      <c r="G3" s="6"/>
    </row>
    <row r="4" spans="1:7" ht="15.75" thickBot="1">
      <c r="A4" s="156" t="s">
        <v>79</v>
      </c>
      <c r="B4" s="156"/>
      <c r="C4" s="156"/>
      <c r="D4" s="156"/>
      <c r="E4" s="156"/>
      <c r="F4" s="156"/>
      <c r="G4" s="8"/>
    </row>
    <row r="5" spans="1:7">
      <c r="A5" s="157"/>
      <c r="B5" s="157"/>
      <c r="C5" s="157"/>
      <c r="D5" s="157"/>
      <c r="E5" s="157"/>
      <c r="F5" s="157"/>
      <c r="G5" s="9"/>
    </row>
    <row r="6" spans="1:7">
      <c r="A6" s="11" t="s">
        <v>3</v>
      </c>
      <c r="B6" s="12"/>
      <c r="C6" s="13" t="s">
        <v>4</v>
      </c>
      <c r="D6" s="158" t="s">
        <v>80</v>
      </c>
      <c r="E6" s="159"/>
      <c r="F6" s="160"/>
      <c r="G6" s="14"/>
    </row>
    <row r="7" spans="1:7" ht="15.75">
      <c r="A7" s="11" t="s">
        <v>6</v>
      </c>
      <c r="B7" s="15"/>
      <c r="C7" s="13" t="s">
        <v>7</v>
      </c>
      <c r="D7" s="150">
        <v>15</v>
      </c>
      <c r="E7" s="151"/>
      <c r="F7" s="152"/>
      <c r="G7" s="14"/>
    </row>
    <row r="8" spans="1:7">
      <c r="A8" s="11" t="s">
        <v>9</v>
      </c>
      <c r="B8" s="15"/>
      <c r="C8" s="13" t="s">
        <v>81</v>
      </c>
      <c r="D8" s="162"/>
      <c r="E8" s="162"/>
      <c r="F8" s="162"/>
      <c r="G8" s="14"/>
    </row>
    <row r="9" spans="1:7">
      <c r="A9" s="11" t="s">
        <v>11</v>
      </c>
      <c r="B9" s="17"/>
      <c r="C9" s="18" t="s">
        <v>12</v>
      </c>
      <c r="D9" s="163"/>
      <c r="E9" s="163"/>
      <c r="F9" s="163"/>
      <c r="G9" s="14"/>
    </row>
    <row r="10" spans="1:7" ht="14.25" customHeight="1">
      <c r="A10" s="11" t="s">
        <v>13</v>
      </c>
      <c r="B10" s="106">
        <v>30</v>
      </c>
      <c r="C10" s="11" t="s">
        <v>14</v>
      </c>
      <c r="D10" s="163">
        <v>10</v>
      </c>
      <c r="E10" s="163"/>
      <c r="F10" s="163"/>
      <c r="G10" s="14"/>
    </row>
    <row r="11" spans="1:7" ht="33" customHeight="1">
      <c r="A11" s="11" t="s">
        <v>15</v>
      </c>
      <c r="B11" s="20">
        <f>F54</f>
        <v>22.222222222222225</v>
      </c>
      <c r="C11" s="164" t="s">
        <v>16</v>
      </c>
      <c r="D11" s="166" t="s">
        <v>82</v>
      </c>
      <c r="E11" s="167"/>
      <c r="F11" s="168"/>
      <c r="G11" s="14"/>
    </row>
    <row r="12" spans="1:7">
      <c r="A12" s="164" t="s">
        <v>18</v>
      </c>
      <c r="B12" s="172"/>
      <c r="C12" s="165"/>
      <c r="D12" s="169"/>
      <c r="E12" s="170"/>
      <c r="F12" s="171"/>
      <c r="G12" s="14"/>
    </row>
    <row r="13" spans="1:7">
      <c r="A13" s="165"/>
      <c r="B13" s="173"/>
      <c r="C13" s="174" t="s">
        <v>20</v>
      </c>
      <c r="D13" s="176" t="s">
        <v>83</v>
      </c>
      <c r="E13" s="177"/>
      <c r="F13" s="178"/>
      <c r="G13" s="14"/>
    </row>
    <row r="14" spans="1:7">
      <c r="A14" s="11" t="s">
        <v>22</v>
      </c>
      <c r="B14" s="21"/>
      <c r="C14" s="175"/>
      <c r="D14" s="179" t="s">
        <v>23</v>
      </c>
      <c r="E14" s="180"/>
      <c r="F14" s="181"/>
      <c r="G14" s="14"/>
    </row>
    <row r="15" spans="1:7">
      <c r="A15" s="182"/>
      <c r="B15" s="182"/>
      <c r="C15" s="182"/>
      <c r="D15" s="182"/>
      <c r="E15" s="182"/>
      <c r="F15" s="182"/>
      <c r="G15" s="14"/>
    </row>
    <row r="16" spans="1:7">
      <c r="A16" s="183" t="s">
        <v>24</v>
      </c>
      <c r="B16" s="183"/>
      <c r="C16" s="183"/>
      <c r="D16" s="183"/>
      <c r="E16" s="183"/>
      <c r="F16" s="183"/>
      <c r="G16" s="14"/>
    </row>
    <row r="17" spans="1:7" ht="38.25">
      <c r="A17" s="22" t="s">
        <v>25</v>
      </c>
      <c r="B17" s="23" t="s">
        <v>84</v>
      </c>
      <c r="C17" s="184" t="s">
        <v>27</v>
      </c>
      <c r="D17" s="184"/>
      <c r="E17" s="24" t="s">
        <v>28</v>
      </c>
      <c r="F17" s="25" t="s">
        <v>28</v>
      </c>
      <c r="G17" s="14"/>
    </row>
    <row r="18" spans="1:7">
      <c r="A18" s="26" t="s">
        <v>29</v>
      </c>
      <c r="B18" s="27">
        <v>50</v>
      </c>
      <c r="C18" s="28">
        <f>(B18/3/B10)*D10</f>
        <v>5.5555555555555554</v>
      </c>
      <c r="D18" s="185"/>
      <c r="E18" s="188"/>
      <c r="F18" s="29">
        <f t="shared" ref="F18:F31" si="0">(B18/3-C18)</f>
        <v>11.111111111111112</v>
      </c>
      <c r="G18" s="14"/>
    </row>
    <row r="19" spans="1:7">
      <c r="A19" s="31" t="s">
        <v>30</v>
      </c>
      <c r="B19" s="27">
        <v>0</v>
      </c>
      <c r="C19" s="28">
        <f>(B19/3/B10)*D10</f>
        <v>0</v>
      </c>
      <c r="D19" s="186"/>
      <c r="E19" s="189"/>
      <c r="F19" s="29">
        <f t="shared" si="0"/>
        <v>0</v>
      </c>
      <c r="G19" s="14"/>
    </row>
    <row r="20" spans="1:7">
      <c r="A20" s="31" t="s">
        <v>31</v>
      </c>
      <c r="B20" s="27">
        <v>0</v>
      </c>
      <c r="C20" s="28">
        <f>(B20/3/B10)*D10</f>
        <v>0</v>
      </c>
      <c r="D20" s="186"/>
      <c r="E20" s="189"/>
      <c r="F20" s="29">
        <f t="shared" si="0"/>
        <v>0</v>
      </c>
      <c r="G20" s="14"/>
    </row>
    <row r="21" spans="1:7">
      <c r="A21" s="31" t="s">
        <v>32</v>
      </c>
      <c r="B21" s="27">
        <v>0</v>
      </c>
      <c r="C21" s="28">
        <f>(B21/3/B10)*D10</f>
        <v>0</v>
      </c>
      <c r="D21" s="186"/>
      <c r="E21" s="189"/>
      <c r="F21" s="29">
        <f t="shared" si="0"/>
        <v>0</v>
      </c>
      <c r="G21" s="14"/>
    </row>
    <row r="22" spans="1:7">
      <c r="A22" s="31" t="s">
        <v>33</v>
      </c>
      <c r="B22" s="27">
        <v>0</v>
      </c>
      <c r="C22" s="28">
        <f>(B22/3/B10)*D10</f>
        <v>0</v>
      </c>
      <c r="D22" s="186"/>
      <c r="E22" s="189"/>
      <c r="F22" s="29">
        <f t="shared" si="0"/>
        <v>0</v>
      </c>
      <c r="G22" s="14"/>
    </row>
    <row r="23" spans="1:7">
      <c r="A23" s="31" t="s">
        <v>34</v>
      </c>
      <c r="B23" s="27">
        <v>0</v>
      </c>
      <c r="C23" s="28">
        <f>(B23/3/B10)*D10</f>
        <v>0</v>
      </c>
      <c r="D23" s="186"/>
      <c r="E23" s="189"/>
      <c r="F23" s="29">
        <f t="shared" si="0"/>
        <v>0</v>
      </c>
      <c r="G23" s="14"/>
    </row>
    <row r="24" spans="1:7">
      <c r="A24" s="32" t="s">
        <v>35</v>
      </c>
      <c r="B24" s="27">
        <v>0</v>
      </c>
      <c r="C24" s="28">
        <f>(B24/3/B10)*D10</f>
        <v>0</v>
      </c>
      <c r="D24" s="186"/>
      <c r="E24" s="189"/>
      <c r="F24" s="29">
        <f t="shared" si="0"/>
        <v>0</v>
      </c>
      <c r="G24" s="14"/>
    </row>
    <row r="25" spans="1:7">
      <c r="A25" s="31" t="s">
        <v>36</v>
      </c>
      <c r="B25" s="27">
        <v>0</v>
      </c>
      <c r="C25" s="28">
        <f>(B25/3/B10)*D10</f>
        <v>0</v>
      </c>
      <c r="D25" s="186"/>
      <c r="E25" s="189"/>
      <c r="F25" s="29">
        <f t="shared" si="0"/>
        <v>0</v>
      </c>
      <c r="G25" s="14"/>
    </row>
    <row r="26" spans="1:7">
      <c r="A26" s="31" t="s">
        <v>37</v>
      </c>
      <c r="B26" s="27">
        <v>0</v>
      </c>
      <c r="C26" s="28">
        <f>(B26/3/B10)*D10</f>
        <v>0</v>
      </c>
      <c r="D26" s="186"/>
      <c r="E26" s="189"/>
      <c r="F26" s="29">
        <f t="shared" si="0"/>
        <v>0</v>
      </c>
      <c r="G26" s="14"/>
    </row>
    <row r="27" spans="1:7">
      <c r="A27" s="31" t="s">
        <v>38</v>
      </c>
      <c r="B27" s="27">
        <v>0</v>
      </c>
      <c r="C27" s="28">
        <f>(B27/3/B10)*D10</f>
        <v>0</v>
      </c>
      <c r="D27" s="186"/>
      <c r="E27" s="189"/>
      <c r="F27" s="29">
        <f t="shared" si="0"/>
        <v>0</v>
      </c>
      <c r="G27" s="14"/>
    </row>
    <row r="28" spans="1:7">
      <c r="A28" s="31" t="s">
        <v>85</v>
      </c>
      <c r="B28" s="27">
        <v>0</v>
      </c>
      <c r="C28" s="28">
        <f>(B28/3/B10*D10)</f>
        <v>0</v>
      </c>
      <c r="D28" s="186"/>
      <c r="E28" s="189"/>
      <c r="F28" s="29">
        <f t="shared" si="0"/>
        <v>0</v>
      </c>
      <c r="G28" s="14"/>
    </row>
    <row r="29" spans="1:7">
      <c r="A29" s="31" t="s">
        <v>40</v>
      </c>
      <c r="B29" s="27">
        <v>0</v>
      </c>
      <c r="C29" s="28">
        <f>(B29/3/B10)*D10</f>
        <v>0</v>
      </c>
      <c r="D29" s="186"/>
      <c r="E29" s="189"/>
      <c r="F29" s="29">
        <f t="shared" si="0"/>
        <v>0</v>
      </c>
      <c r="G29" s="14"/>
    </row>
    <row r="30" spans="1:7">
      <c r="A30" s="31" t="s">
        <v>41</v>
      </c>
      <c r="B30" s="27">
        <v>0</v>
      </c>
      <c r="C30" s="28">
        <f>(B30/3/B10)*D10</f>
        <v>0</v>
      </c>
      <c r="D30" s="186"/>
      <c r="E30" s="189"/>
      <c r="F30" s="29">
        <f t="shared" si="0"/>
        <v>0</v>
      </c>
      <c r="G30" s="14"/>
    </row>
    <row r="31" spans="1:7">
      <c r="A31" s="32" t="s">
        <v>42</v>
      </c>
      <c r="B31" s="27">
        <v>50</v>
      </c>
      <c r="C31" s="28">
        <f>(B31/3/B10)*D10</f>
        <v>5.5555555555555554</v>
      </c>
      <c r="D31" s="186"/>
      <c r="E31" s="189"/>
      <c r="F31" s="29">
        <f t="shared" si="0"/>
        <v>11.111111111111112</v>
      </c>
      <c r="G31" s="14"/>
    </row>
    <row r="32" spans="1:7">
      <c r="A32" s="32" t="s">
        <v>43</v>
      </c>
      <c r="B32" s="27">
        <v>0</v>
      </c>
      <c r="C32" s="28">
        <f>B32</f>
        <v>0</v>
      </c>
      <c r="D32" s="186"/>
      <c r="E32" s="189"/>
      <c r="F32" s="34">
        <f>B32-C32</f>
        <v>0</v>
      </c>
      <c r="G32" s="14"/>
    </row>
    <row r="33" spans="1:7">
      <c r="A33" s="32" t="s">
        <v>44</v>
      </c>
      <c r="B33" s="27">
        <v>0</v>
      </c>
      <c r="C33" s="28">
        <f>B33</f>
        <v>0</v>
      </c>
      <c r="D33" s="186"/>
      <c r="E33" s="189"/>
      <c r="F33" s="34">
        <f>B33-C33</f>
        <v>0</v>
      </c>
      <c r="G33" s="14"/>
    </row>
    <row r="34" spans="1:7">
      <c r="A34" s="32" t="s">
        <v>45</v>
      </c>
      <c r="B34" s="27">
        <v>0</v>
      </c>
      <c r="C34" s="28">
        <f>B34</f>
        <v>0</v>
      </c>
      <c r="D34" s="186"/>
      <c r="E34" s="189"/>
      <c r="F34" s="34">
        <f>B34-C34</f>
        <v>0</v>
      </c>
      <c r="G34" s="14"/>
    </row>
    <row r="35" spans="1:7">
      <c r="A35" s="31" t="s">
        <v>46</v>
      </c>
      <c r="B35" s="27">
        <v>0</v>
      </c>
      <c r="C35" s="28">
        <f>(B35/3/B10)*D10</f>
        <v>0</v>
      </c>
      <c r="D35" s="186"/>
      <c r="E35" s="189"/>
      <c r="F35" s="29">
        <f>(B35/3-C35)</f>
        <v>0</v>
      </c>
      <c r="G35" s="14"/>
    </row>
    <row r="36" spans="1:7" ht="17.25">
      <c r="A36" s="107" t="s">
        <v>47</v>
      </c>
      <c r="B36" s="108">
        <f>SUM(B18:B35)</f>
        <v>100</v>
      </c>
      <c r="C36" s="39">
        <f>SUM(C18:C35)</f>
        <v>11.111111111111111</v>
      </c>
      <c r="D36" s="187"/>
      <c r="E36" s="190"/>
      <c r="F36" s="40">
        <f>SUM(F18:F35)</f>
        <v>22.222222222222225</v>
      </c>
      <c r="G36" s="14"/>
    </row>
    <row r="37" spans="1:7">
      <c r="A37" s="161"/>
      <c r="B37" s="161"/>
      <c r="C37" s="161"/>
      <c r="D37" s="161"/>
      <c r="E37" s="161"/>
      <c r="F37" s="161"/>
      <c r="G37" s="14"/>
    </row>
    <row r="38" spans="1:7">
      <c r="A38" s="193" t="s">
        <v>48</v>
      </c>
      <c r="B38" s="193"/>
      <c r="C38" s="193"/>
      <c r="D38" s="193"/>
      <c r="E38" s="193"/>
      <c r="F38" s="193"/>
      <c r="G38" s="14"/>
    </row>
    <row r="39" spans="1:7" ht="28.5">
      <c r="A39" s="22" t="s">
        <v>25</v>
      </c>
      <c r="B39" s="22" t="s">
        <v>49</v>
      </c>
      <c r="C39" s="42" t="s">
        <v>50</v>
      </c>
      <c r="D39" s="42"/>
      <c r="E39" s="42" t="s">
        <v>28</v>
      </c>
      <c r="F39" s="42" t="s">
        <v>51</v>
      </c>
      <c r="G39" s="14"/>
    </row>
    <row r="40" spans="1:7">
      <c r="A40" s="31" t="s">
        <v>52</v>
      </c>
      <c r="B40" s="27">
        <v>0</v>
      </c>
      <c r="C40" s="29">
        <v>0</v>
      </c>
      <c r="D40" s="109"/>
      <c r="E40" s="109"/>
      <c r="F40" s="29">
        <f>B40-C40</f>
        <v>0</v>
      </c>
      <c r="G40" s="14"/>
    </row>
    <row r="41" spans="1:7">
      <c r="A41" s="31" t="s">
        <v>53</v>
      </c>
      <c r="B41" s="27">
        <v>0</v>
      </c>
      <c r="C41" s="29"/>
      <c r="D41" s="109"/>
      <c r="E41" s="109"/>
      <c r="F41" s="29"/>
      <c r="G41" s="14"/>
    </row>
    <row r="42" spans="1:7" ht="15.75">
      <c r="A42" s="44" t="s">
        <v>47</v>
      </c>
      <c r="B42" s="45">
        <f>SUM(B40:B41)</f>
        <v>0</v>
      </c>
      <c r="C42" s="46">
        <f>SUM(C40:C41)</f>
        <v>0</v>
      </c>
      <c r="D42" s="110"/>
      <c r="E42" s="111"/>
      <c r="F42" s="49">
        <f>SUM(F40:F41)</f>
        <v>0</v>
      </c>
      <c r="G42" s="14"/>
    </row>
    <row r="43" spans="1:7" ht="16.5">
      <c r="A43" s="50" t="s">
        <v>54</v>
      </c>
      <c r="B43" s="51">
        <f>(B36+B42)</f>
        <v>100</v>
      </c>
      <c r="C43" s="52"/>
      <c r="D43" s="53"/>
      <c r="E43" s="54"/>
      <c r="F43" s="52"/>
      <c r="G43" s="14"/>
    </row>
    <row r="44" spans="1:7">
      <c r="A44" s="193" t="s">
        <v>55</v>
      </c>
      <c r="B44" s="193"/>
      <c r="C44" s="193"/>
      <c r="D44" s="193"/>
      <c r="E44" s="193"/>
      <c r="F44" s="193"/>
      <c r="G44" s="14"/>
    </row>
    <row r="45" spans="1:7" ht="28.5">
      <c r="A45" s="22" t="s">
        <v>25</v>
      </c>
      <c r="B45" s="22" t="s">
        <v>56</v>
      </c>
      <c r="C45" s="22" t="s">
        <v>57</v>
      </c>
      <c r="D45" s="22"/>
      <c r="E45" s="55" t="s">
        <v>28</v>
      </c>
      <c r="F45" s="22" t="s">
        <v>51</v>
      </c>
      <c r="G45" s="14"/>
    </row>
    <row r="46" spans="1:7">
      <c r="A46" s="31" t="s">
        <v>58</v>
      </c>
      <c r="B46" s="56">
        <v>0</v>
      </c>
      <c r="C46" s="57">
        <f>(B46/3/B10)*D10</f>
        <v>0</v>
      </c>
      <c r="D46" s="112"/>
      <c r="E46" s="113"/>
      <c r="F46" s="29">
        <f>B46/3-C46</f>
        <v>0</v>
      </c>
      <c r="G46" s="14"/>
    </row>
    <row r="47" spans="1:7">
      <c r="A47" s="31" t="s">
        <v>59</v>
      </c>
      <c r="B47" s="27">
        <v>0</v>
      </c>
      <c r="C47" s="57">
        <f>(B47/3/B10)*D10</f>
        <v>0</v>
      </c>
      <c r="D47" s="112"/>
      <c r="E47" s="113"/>
      <c r="F47" s="29">
        <f>(B47/3-C47)</f>
        <v>0</v>
      </c>
      <c r="G47" s="14"/>
    </row>
    <row r="48" spans="1:7">
      <c r="A48" s="114" t="s">
        <v>47</v>
      </c>
      <c r="B48" s="115">
        <f>SUM(B46:B47)</f>
        <v>0</v>
      </c>
      <c r="C48" s="57">
        <f>SUM(C46:C47)</f>
        <v>0</v>
      </c>
      <c r="D48" s="62"/>
      <c r="E48" s="63"/>
      <c r="F48" s="116">
        <f>SUM(F46:F47)</f>
        <v>0</v>
      </c>
      <c r="G48" s="14"/>
    </row>
    <row r="49" spans="1:7">
      <c r="A49" s="117"/>
      <c r="B49" s="118"/>
      <c r="C49" s="67"/>
      <c r="D49" s="65"/>
      <c r="E49" s="66"/>
      <c r="F49" s="119"/>
      <c r="G49" s="14"/>
    </row>
    <row r="50" spans="1:7" ht="16.5">
      <c r="A50" s="68"/>
      <c r="B50" s="120" t="s">
        <v>60</v>
      </c>
      <c r="C50" s="70" t="s">
        <v>61</v>
      </c>
      <c r="D50" s="71"/>
      <c r="E50" s="72" t="s">
        <v>62</v>
      </c>
      <c r="F50" s="70" t="s">
        <v>62</v>
      </c>
      <c r="G50" s="14"/>
    </row>
    <row r="51" spans="1:7" ht="17.25">
      <c r="A51" s="73" t="s">
        <v>63</v>
      </c>
      <c r="B51" s="74"/>
      <c r="C51" s="75"/>
      <c r="D51" s="76" t="e">
        <f>F37+F38+F40+#REF!+F41+F42+F44+F45+F47+F48</f>
        <v>#REF!</v>
      </c>
      <c r="E51" s="77">
        <v>20</v>
      </c>
      <c r="F51" s="121"/>
      <c r="G51" s="14"/>
    </row>
    <row r="52" spans="1:7">
      <c r="A52" s="194"/>
      <c r="B52" s="194"/>
      <c r="C52" s="194"/>
      <c r="D52" s="65"/>
      <c r="E52" s="66"/>
      <c r="F52" s="67"/>
      <c r="G52" s="14"/>
    </row>
    <row r="53" spans="1:7" ht="17.25">
      <c r="A53" s="195" t="s">
        <v>64</v>
      </c>
      <c r="B53" s="196"/>
      <c r="C53" s="80">
        <f>F36+F51</f>
        <v>22.222222222222225</v>
      </c>
      <c r="D53" s="65"/>
      <c r="E53" s="65"/>
      <c r="F53" s="81"/>
      <c r="G53" s="14"/>
    </row>
    <row r="54" spans="1:7" ht="17.25">
      <c r="A54" s="197" t="s">
        <v>65</v>
      </c>
      <c r="B54" s="198"/>
      <c r="C54" s="198"/>
      <c r="D54" s="198"/>
      <c r="E54" s="199"/>
      <c r="F54" s="122">
        <f>C53-F48</f>
        <v>22.222222222222225</v>
      </c>
      <c r="G54" s="82"/>
    </row>
    <row r="55" spans="1:7" ht="17.25">
      <c r="A55" s="83"/>
      <c r="B55" s="84"/>
      <c r="C55" s="84"/>
      <c r="D55" s="84"/>
      <c r="E55" s="84"/>
      <c r="F55" s="85"/>
      <c r="G55" s="82"/>
    </row>
    <row r="56" spans="1:7" ht="17.25">
      <c r="A56" s="200" t="s">
        <v>66</v>
      </c>
      <c r="B56" s="201"/>
      <c r="C56" s="201"/>
      <c r="D56" s="201"/>
      <c r="E56" s="201"/>
      <c r="F56" s="202"/>
      <c r="G56" s="82"/>
    </row>
    <row r="57" spans="1:7">
      <c r="A57" s="203" t="s">
        <v>86</v>
      </c>
      <c r="B57" s="204"/>
      <c r="C57" s="204"/>
      <c r="D57" s="204"/>
      <c r="E57" s="204"/>
      <c r="F57" s="205"/>
      <c r="G57" s="82"/>
    </row>
    <row r="58" spans="1:7" ht="15.75" thickBot="1">
      <c r="A58" s="206" t="s">
        <v>87</v>
      </c>
      <c r="B58" s="207"/>
      <c r="C58" s="207"/>
      <c r="D58" s="207"/>
      <c r="E58" s="207"/>
      <c r="F58" s="208"/>
      <c r="G58" s="82"/>
    </row>
    <row r="59" spans="1:7" ht="18" thickBot="1">
      <c r="A59" s="87"/>
      <c r="B59" s="88" t="s">
        <v>69</v>
      </c>
      <c r="C59" s="88" t="s">
        <v>70</v>
      </c>
      <c r="D59" s="123" t="s">
        <v>71</v>
      </c>
      <c r="E59" s="124" t="s">
        <v>72</v>
      </c>
      <c r="F59" s="91" t="s">
        <v>72</v>
      </c>
      <c r="G59" s="14"/>
    </row>
    <row r="60" spans="1:7" ht="17.25">
      <c r="A60" s="92"/>
      <c r="B60" s="97"/>
      <c r="C60" s="94" t="s">
        <v>73</v>
      </c>
      <c r="D60" s="93"/>
      <c r="E60" s="94"/>
      <c r="F60" s="95" t="s">
        <v>74</v>
      </c>
      <c r="G60" s="14"/>
    </row>
    <row r="61" spans="1:7" ht="17.25">
      <c r="A61" s="96" t="s">
        <v>75</v>
      </c>
      <c r="B61" s="97"/>
      <c r="C61" s="209"/>
      <c r="D61" s="210"/>
      <c r="E61" s="98"/>
      <c r="F61" s="99"/>
      <c r="G61" s="14"/>
    </row>
    <row r="62" spans="1:7" ht="17.25">
      <c r="A62" s="96" t="s">
        <v>76</v>
      </c>
      <c r="B62" s="97"/>
      <c r="C62" s="209"/>
      <c r="D62" s="210"/>
      <c r="E62" s="98"/>
      <c r="F62" s="100"/>
      <c r="G62" s="14"/>
    </row>
    <row r="63" spans="1:7" ht="17.25">
      <c r="A63" s="96" t="s">
        <v>77</v>
      </c>
      <c r="B63" s="97"/>
      <c r="C63" s="209"/>
      <c r="D63" s="210"/>
      <c r="E63" s="98"/>
      <c r="F63" s="100"/>
      <c r="G63" s="14"/>
    </row>
    <row r="64" spans="1:7" ht="18" thickBot="1">
      <c r="A64" s="125" t="s">
        <v>78</v>
      </c>
      <c r="B64" s="102" t="s">
        <v>112</v>
      </c>
      <c r="C64" s="191" t="str">
        <f>B64</f>
        <v>.…/…./20</v>
      </c>
      <c r="D64" s="192"/>
      <c r="E64" s="103" t="str">
        <f>B64</f>
        <v>.…/…./20</v>
      </c>
      <c r="F64" s="104" t="str">
        <f>B64</f>
        <v>.…/…./20</v>
      </c>
      <c r="G64" s="14"/>
    </row>
    <row r="65" spans="1:7" ht="15.75" thickBot="1">
      <c r="A65" s="105"/>
      <c r="B65" s="105"/>
      <c r="C65" s="105"/>
      <c r="D65" s="105"/>
      <c r="E65" s="105"/>
      <c r="F65" s="105"/>
      <c r="G65" s="8"/>
    </row>
  </sheetData>
  <mergeCells count="34">
    <mergeCell ref="C64:D64"/>
    <mergeCell ref="A38:F38"/>
    <mergeCell ref="A44:F44"/>
    <mergeCell ref="A52:C52"/>
    <mergeCell ref="A53:B53"/>
    <mergeCell ref="A54:E54"/>
    <mergeCell ref="A56:F56"/>
    <mergeCell ref="A57:F57"/>
    <mergeCell ref="A58:F58"/>
    <mergeCell ref="C61:D61"/>
    <mergeCell ref="C62:D62"/>
    <mergeCell ref="C63:D63"/>
    <mergeCell ref="A37:F37"/>
    <mergeCell ref="D8:F8"/>
    <mergeCell ref="D9:F9"/>
    <mergeCell ref="D10:F10"/>
    <mergeCell ref="C11:C12"/>
    <mergeCell ref="D11:F12"/>
    <mergeCell ref="A12:A13"/>
    <mergeCell ref="B12:B13"/>
    <mergeCell ref="C13:C14"/>
    <mergeCell ref="D13:F13"/>
    <mergeCell ref="D14:F14"/>
    <mergeCell ref="A15:F15"/>
    <mergeCell ref="A16:F16"/>
    <mergeCell ref="C17:D17"/>
    <mergeCell ref="D18:D36"/>
    <mergeCell ref="E18:E36"/>
    <mergeCell ref="D7:F7"/>
    <mergeCell ref="A2:G2"/>
    <mergeCell ref="A3:F3"/>
    <mergeCell ref="A4:F4"/>
    <mergeCell ref="A5:F5"/>
    <mergeCell ref="D6:F6"/>
  </mergeCells>
  <pageMargins left="0.7" right="0.7" top="0.75" bottom="0.75" header="0.3" footer="0.3"/>
  <pageSetup paperSize="9" scale="67"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6"/>
  <sheetViews>
    <sheetView topLeftCell="A46" workbookViewId="0">
      <selection activeCell="B18" sqref="B18:B35"/>
    </sheetView>
  </sheetViews>
  <sheetFormatPr defaultRowHeight="15"/>
  <cols>
    <col min="1" max="1" width="30.5703125" bestFit="1" customWidth="1"/>
    <col min="2" max="2" width="32" bestFit="1" customWidth="1"/>
    <col min="3" max="3" width="29.7109375" bestFit="1" customWidth="1"/>
    <col min="4" max="4" width="16.42578125" hidden="1" customWidth="1"/>
    <col min="5" max="5" width="17.140625" hidden="1" customWidth="1"/>
    <col min="6" max="6" width="35.85546875" customWidth="1"/>
  </cols>
  <sheetData>
    <row r="1" spans="1:11" ht="15.75" thickBot="1">
      <c r="A1" s="1"/>
      <c r="B1" s="1"/>
      <c r="C1" s="1"/>
      <c r="D1" s="1"/>
      <c r="E1" s="1"/>
      <c r="F1" s="1"/>
      <c r="G1" s="1"/>
      <c r="H1" s="1"/>
      <c r="I1" s="2"/>
      <c r="J1" s="2"/>
      <c r="K1" s="2"/>
    </row>
    <row r="2" spans="1:11" ht="27" thickBot="1">
      <c r="A2" s="153" t="s">
        <v>0</v>
      </c>
      <c r="B2" s="153"/>
      <c r="C2" s="153"/>
      <c r="D2" s="153"/>
      <c r="E2" s="153"/>
      <c r="F2" s="153"/>
      <c r="G2" s="154"/>
      <c r="H2" s="2"/>
      <c r="I2" s="2"/>
      <c r="J2" s="2"/>
    </row>
    <row r="3" spans="1:11" ht="15.75">
      <c r="A3" s="155" t="s">
        <v>1</v>
      </c>
      <c r="B3" s="155"/>
      <c r="C3" s="155"/>
      <c r="D3" s="155"/>
      <c r="E3" s="155"/>
      <c r="F3" s="155"/>
      <c r="G3" s="6"/>
      <c r="H3" s="2"/>
      <c r="I3" s="2"/>
      <c r="J3" s="2"/>
    </row>
    <row r="4" spans="1:11" ht="15.75" thickBot="1">
      <c r="A4" s="156" t="s">
        <v>2</v>
      </c>
      <c r="B4" s="156"/>
      <c r="C4" s="156"/>
      <c r="D4" s="156"/>
      <c r="E4" s="156"/>
      <c r="F4" s="156"/>
      <c r="G4" s="8"/>
      <c r="H4" s="1"/>
      <c r="I4" s="2"/>
      <c r="J4" s="2"/>
      <c r="K4" s="2"/>
    </row>
    <row r="5" spans="1:11">
      <c r="A5" s="157"/>
      <c r="B5" s="157"/>
      <c r="C5" s="157"/>
      <c r="D5" s="157"/>
      <c r="E5" s="157"/>
      <c r="F5" s="157"/>
      <c r="G5" s="9"/>
      <c r="H5" s="1"/>
      <c r="I5" s="2"/>
      <c r="J5" s="2"/>
      <c r="K5" s="2"/>
    </row>
    <row r="6" spans="1:11">
      <c r="A6" s="11" t="s">
        <v>3</v>
      </c>
      <c r="B6" s="12"/>
      <c r="C6" s="13" t="s">
        <v>4</v>
      </c>
      <c r="D6" s="214" t="s">
        <v>5</v>
      </c>
      <c r="E6" s="215"/>
      <c r="F6" s="216"/>
      <c r="G6" s="14"/>
      <c r="H6" s="1"/>
      <c r="I6" s="2"/>
      <c r="J6" s="2"/>
      <c r="K6" s="2"/>
    </row>
    <row r="7" spans="1:11" ht="15.75">
      <c r="A7" s="11" t="s">
        <v>6</v>
      </c>
      <c r="B7" s="15"/>
      <c r="C7" s="13" t="s">
        <v>7</v>
      </c>
      <c r="D7" s="150">
        <v>15</v>
      </c>
      <c r="E7" s="151"/>
      <c r="F7" s="152"/>
      <c r="G7" s="14"/>
      <c r="H7" s="1"/>
      <c r="I7" s="212" t="s">
        <v>8</v>
      </c>
      <c r="J7" s="213"/>
      <c r="K7" s="213"/>
    </row>
    <row r="8" spans="1:11">
      <c r="A8" s="11" t="s">
        <v>9</v>
      </c>
      <c r="B8" s="15"/>
      <c r="C8" s="16" t="s">
        <v>10</v>
      </c>
      <c r="D8" s="162"/>
      <c r="E8" s="162"/>
      <c r="F8" s="162"/>
      <c r="G8" s="14"/>
      <c r="H8" s="1"/>
      <c r="I8" s="213"/>
      <c r="J8" s="213"/>
      <c r="K8" s="213"/>
    </row>
    <row r="9" spans="1:11">
      <c r="A9" s="11" t="s">
        <v>11</v>
      </c>
      <c r="B9" s="17"/>
      <c r="C9" s="18" t="s">
        <v>12</v>
      </c>
      <c r="D9" s="163"/>
      <c r="E9" s="163"/>
      <c r="F9" s="163"/>
      <c r="G9" s="14"/>
      <c r="H9" s="1"/>
      <c r="I9" s="213"/>
      <c r="J9" s="213"/>
      <c r="K9" s="213"/>
    </row>
    <row r="10" spans="1:11">
      <c r="A10" s="11" t="s">
        <v>13</v>
      </c>
      <c r="B10" s="19">
        <v>30</v>
      </c>
      <c r="C10" s="11" t="s">
        <v>14</v>
      </c>
      <c r="D10" s="163">
        <v>10</v>
      </c>
      <c r="E10" s="163"/>
      <c r="F10" s="163"/>
      <c r="G10" s="14"/>
      <c r="H10" s="1"/>
      <c r="I10" s="2"/>
      <c r="J10" s="2"/>
      <c r="K10" s="2"/>
    </row>
    <row r="11" spans="1:11" ht="23.25" customHeight="1">
      <c r="A11" s="11" t="s">
        <v>15</v>
      </c>
      <c r="B11" s="20">
        <f>F55</f>
        <v>3257.7899999999995</v>
      </c>
      <c r="C11" s="164" t="s">
        <v>16</v>
      </c>
      <c r="D11" s="166" t="s">
        <v>17</v>
      </c>
      <c r="E11" s="167"/>
      <c r="F11" s="168"/>
      <c r="G11" s="14"/>
      <c r="H11" s="1"/>
      <c r="I11" s="2"/>
      <c r="J11" s="2"/>
      <c r="K11" s="2"/>
    </row>
    <row r="12" spans="1:11">
      <c r="A12" s="164" t="s">
        <v>18</v>
      </c>
      <c r="B12" s="172"/>
      <c r="C12" s="165"/>
      <c r="D12" s="169"/>
      <c r="E12" s="170"/>
      <c r="F12" s="171"/>
      <c r="G12" s="14"/>
      <c r="H12" s="1"/>
      <c r="I12" s="212" t="s">
        <v>19</v>
      </c>
      <c r="J12" s="213"/>
      <c r="K12" s="213"/>
    </row>
    <row r="13" spans="1:11">
      <c r="A13" s="165"/>
      <c r="B13" s="173"/>
      <c r="C13" s="174" t="s">
        <v>20</v>
      </c>
      <c r="D13" s="176" t="s">
        <v>21</v>
      </c>
      <c r="E13" s="177"/>
      <c r="F13" s="178"/>
      <c r="G13" s="14"/>
      <c r="H13" s="1"/>
      <c r="I13" s="213"/>
      <c r="J13" s="213"/>
      <c r="K13" s="213"/>
    </row>
    <row r="14" spans="1:11">
      <c r="A14" s="11" t="s">
        <v>22</v>
      </c>
      <c r="B14" s="21"/>
      <c r="C14" s="175"/>
      <c r="D14" s="179" t="s">
        <v>23</v>
      </c>
      <c r="E14" s="180"/>
      <c r="F14" s="181"/>
      <c r="G14" s="14"/>
      <c r="H14" s="1"/>
      <c r="I14" s="213"/>
      <c r="J14" s="213"/>
      <c r="K14" s="213"/>
    </row>
    <row r="15" spans="1:11">
      <c r="A15" s="182"/>
      <c r="B15" s="182"/>
      <c r="C15" s="182"/>
      <c r="D15" s="182"/>
      <c r="E15" s="182"/>
      <c r="F15" s="182"/>
      <c r="G15" s="14"/>
      <c r="H15" s="1"/>
      <c r="I15" s="1"/>
      <c r="J15" s="1"/>
      <c r="K15" s="1"/>
    </row>
    <row r="16" spans="1:11">
      <c r="A16" s="183" t="s">
        <v>24</v>
      </c>
      <c r="B16" s="183"/>
      <c r="C16" s="183"/>
      <c r="D16" s="183"/>
      <c r="E16" s="183"/>
      <c r="F16" s="183"/>
      <c r="G16" s="14"/>
      <c r="H16" s="1"/>
      <c r="I16" s="1"/>
      <c r="J16" s="1"/>
      <c r="K16" s="1"/>
    </row>
    <row r="17" spans="1:11" ht="38.25">
      <c r="A17" s="22" t="s">
        <v>25</v>
      </c>
      <c r="B17" s="23" t="s">
        <v>26</v>
      </c>
      <c r="C17" s="184" t="s">
        <v>27</v>
      </c>
      <c r="D17" s="184"/>
      <c r="E17" s="24" t="s">
        <v>28</v>
      </c>
      <c r="F17" s="25" t="s">
        <v>28</v>
      </c>
      <c r="G17" s="14"/>
      <c r="H17" s="1"/>
      <c r="I17" s="1"/>
      <c r="J17" s="1"/>
      <c r="K17" s="1"/>
    </row>
    <row r="18" spans="1:11">
      <c r="A18" s="26" t="s">
        <v>29</v>
      </c>
      <c r="B18" s="27">
        <v>200</v>
      </c>
      <c r="C18" s="28">
        <f>(B18/B10)*D10</f>
        <v>66.666666666666671</v>
      </c>
      <c r="D18" s="185"/>
      <c r="E18" s="188"/>
      <c r="F18" s="29">
        <f t="shared" ref="F18:F35" si="0">B18-C18</f>
        <v>133.33333333333331</v>
      </c>
      <c r="G18" s="14"/>
      <c r="H18" s="1"/>
      <c r="I18" s="30"/>
      <c r="J18" s="1"/>
      <c r="K18" s="1"/>
    </row>
    <row r="19" spans="1:11">
      <c r="A19" s="31" t="s">
        <v>30</v>
      </c>
      <c r="B19" s="27">
        <v>1503.6</v>
      </c>
      <c r="C19" s="28">
        <f>(B19/B10)*D10</f>
        <v>501.2</v>
      </c>
      <c r="D19" s="186"/>
      <c r="E19" s="189"/>
      <c r="F19" s="29">
        <f t="shared" si="0"/>
        <v>1002.3999999999999</v>
      </c>
      <c r="G19" s="14"/>
      <c r="H19" s="1"/>
      <c r="I19" s="30"/>
      <c r="J19" s="1"/>
      <c r="K19" s="1"/>
    </row>
    <row r="20" spans="1:11">
      <c r="A20" s="31" t="s">
        <v>31</v>
      </c>
      <c r="B20" s="27">
        <v>0</v>
      </c>
      <c r="C20" s="28">
        <f>(B20/B10)*D10</f>
        <v>0</v>
      </c>
      <c r="D20" s="186"/>
      <c r="E20" s="189"/>
      <c r="F20" s="29">
        <f t="shared" si="0"/>
        <v>0</v>
      </c>
      <c r="G20" s="14"/>
      <c r="H20" s="1"/>
      <c r="I20" s="1"/>
      <c r="J20" s="1"/>
      <c r="K20" s="1"/>
    </row>
    <row r="21" spans="1:11">
      <c r="A21" s="31" t="s">
        <v>32</v>
      </c>
      <c r="B21" s="27">
        <v>220.93</v>
      </c>
      <c r="C21" s="28">
        <f>(B21/B10)*D10</f>
        <v>73.643333333333331</v>
      </c>
      <c r="D21" s="186"/>
      <c r="E21" s="189"/>
      <c r="F21" s="29">
        <f t="shared" si="0"/>
        <v>147.28666666666669</v>
      </c>
      <c r="G21" s="14"/>
      <c r="H21" s="1"/>
      <c r="I21" s="1"/>
      <c r="J21" s="1"/>
      <c r="K21" s="1"/>
    </row>
    <row r="22" spans="1:11">
      <c r="A22" s="31" t="s">
        <v>33</v>
      </c>
      <c r="B22" s="27">
        <v>0</v>
      </c>
      <c r="C22" s="28">
        <f>(B22/B10)*D10</f>
        <v>0</v>
      </c>
      <c r="D22" s="186"/>
      <c r="E22" s="189"/>
      <c r="F22" s="29">
        <f t="shared" si="0"/>
        <v>0</v>
      </c>
      <c r="G22" s="14"/>
      <c r="H22" s="1"/>
      <c r="I22" s="1"/>
      <c r="J22" s="1"/>
      <c r="K22" s="1"/>
    </row>
    <row r="23" spans="1:11">
      <c r="A23" s="31" t="s">
        <v>34</v>
      </c>
      <c r="B23" s="27">
        <v>1049.43</v>
      </c>
      <c r="C23" s="28">
        <f>(B23/B10)*D10</f>
        <v>349.81</v>
      </c>
      <c r="D23" s="186"/>
      <c r="E23" s="189"/>
      <c r="F23" s="29">
        <f t="shared" si="0"/>
        <v>699.62000000000012</v>
      </c>
      <c r="G23" s="14"/>
      <c r="H23" s="1"/>
      <c r="I23" s="1"/>
      <c r="J23" s="1"/>
      <c r="K23" s="1"/>
    </row>
    <row r="24" spans="1:11">
      <c r="A24" s="32" t="s">
        <v>35</v>
      </c>
      <c r="B24" s="27">
        <v>0</v>
      </c>
      <c r="C24" s="28">
        <f>(B24/B10)*D10</f>
        <v>0</v>
      </c>
      <c r="D24" s="186"/>
      <c r="E24" s="189"/>
      <c r="F24" s="29">
        <f t="shared" si="0"/>
        <v>0</v>
      </c>
      <c r="G24" s="14"/>
      <c r="H24" s="1"/>
      <c r="I24" s="1"/>
      <c r="J24" s="1"/>
      <c r="K24" s="1"/>
    </row>
    <row r="25" spans="1:11">
      <c r="A25" s="31" t="s">
        <v>36</v>
      </c>
      <c r="B25" s="27">
        <v>0</v>
      </c>
      <c r="C25" s="28">
        <f>(B25/B10)*D10</f>
        <v>0</v>
      </c>
      <c r="D25" s="186"/>
      <c r="E25" s="189"/>
      <c r="F25" s="29">
        <f t="shared" si="0"/>
        <v>0</v>
      </c>
      <c r="G25" s="14"/>
      <c r="H25" s="1"/>
      <c r="I25" s="1"/>
      <c r="J25" s="1"/>
      <c r="K25" s="1"/>
    </row>
    <row r="26" spans="1:11">
      <c r="A26" s="31" t="s">
        <v>37</v>
      </c>
      <c r="B26" s="27">
        <v>0</v>
      </c>
      <c r="C26" s="28">
        <f>(B26/B10)*D10</f>
        <v>0</v>
      </c>
      <c r="D26" s="186"/>
      <c r="E26" s="189"/>
      <c r="F26" s="29">
        <f t="shared" si="0"/>
        <v>0</v>
      </c>
      <c r="G26" s="14"/>
      <c r="H26" s="1"/>
      <c r="I26" s="1"/>
      <c r="J26" s="1"/>
      <c r="K26" s="1"/>
    </row>
    <row r="27" spans="1:11">
      <c r="A27" s="31" t="s">
        <v>38</v>
      </c>
      <c r="B27" s="27">
        <v>0</v>
      </c>
      <c r="C27" s="28">
        <f>(B27/B10)*D10</f>
        <v>0</v>
      </c>
      <c r="D27" s="186"/>
      <c r="E27" s="189"/>
      <c r="F27" s="29">
        <f t="shared" si="0"/>
        <v>0</v>
      </c>
      <c r="G27" s="14"/>
      <c r="H27" s="1"/>
      <c r="I27" s="1"/>
      <c r="J27" s="1"/>
      <c r="K27" s="1"/>
    </row>
    <row r="28" spans="1:11">
      <c r="A28" s="31" t="s">
        <v>39</v>
      </c>
      <c r="B28" s="27">
        <v>0</v>
      </c>
      <c r="C28" s="28">
        <f>(B28/B10*D10)</f>
        <v>0</v>
      </c>
      <c r="D28" s="186"/>
      <c r="E28" s="189"/>
      <c r="F28" s="29">
        <f t="shared" si="0"/>
        <v>0</v>
      </c>
      <c r="G28" s="14"/>
      <c r="H28" s="1"/>
      <c r="I28" s="1"/>
      <c r="J28" s="1"/>
      <c r="K28" s="1"/>
    </row>
    <row r="29" spans="1:11">
      <c r="A29" s="31" t="s">
        <v>40</v>
      </c>
      <c r="B29" s="27">
        <v>0</v>
      </c>
      <c r="C29" s="28">
        <f>(B29/B10)*D10</f>
        <v>0</v>
      </c>
      <c r="D29" s="186"/>
      <c r="E29" s="189"/>
      <c r="F29" s="29">
        <f t="shared" si="0"/>
        <v>0</v>
      </c>
      <c r="G29" s="14"/>
      <c r="H29" s="1"/>
      <c r="I29" s="1"/>
      <c r="J29" s="1"/>
      <c r="K29" s="1"/>
    </row>
    <row r="30" spans="1:11">
      <c r="A30" s="31" t="s">
        <v>41</v>
      </c>
      <c r="B30" s="27">
        <v>602.28</v>
      </c>
      <c r="C30" s="28">
        <f>(B30/B10)*D10</f>
        <v>200.76</v>
      </c>
      <c r="D30" s="186"/>
      <c r="E30" s="189"/>
      <c r="F30" s="29">
        <f t="shared" si="0"/>
        <v>401.52</v>
      </c>
      <c r="G30" s="14"/>
      <c r="H30" s="1"/>
      <c r="I30" s="1"/>
      <c r="J30" s="1"/>
      <c r="K30" s="1"/>
    </row>
    <row r="31" spans="1:11">
      <c r="A31" s="32" t="s">
        <v>42</v>
      </c>
      <c r="B31" s="27">
        <v>76.05</v>
      </c>
      <c r="C31" s="28">
        <f>(B31/B10)*D10</f>
        <v>25.349999999999998</v>
      </c>
      <c r="D31" s="186"/>
      <c r="E31" s="189"/>
      <c r="F31" s="29">
        <f t="shared" si="0"/>
        <v>50.7</v>
      </c>
      <c r="G31" s="14"/>
      <c r="H31" s="33"/>
      <c r="I31" s="1"/>
      <c r="J31" s="1"/>
      <c r="K31" s="1"/>
    </row>
    <row r="32" spans="1:11">
      <c r="A32" s="32" t="s">
        <v>43</v>
      </c>
      <c r="B32" s="27">
        <v>0</v>
      </c>
      <c r="C32" s="28">
        <f>B32</f>
        <v>0</v>
      </c>
      <c r="D32" s="186"/>
      <c r="E32" s="189"/>
      <c r="F32" s="34">
        <f t="shared" si="0"/>
        <v>0</v>
      </c>
      <c r="G32" s="14"/>
      <c r="H32" s="33"/>
      <c r="I32" s="1"/>
      <c r="J32" s="1"/>
      <c r="K32" s="1"/>
    </row>
    <row r="33" spans="1:11">
      <c r="A33" s="32" t="s">
        <v>44</v>
      </c>
      <c r="B33" s="27">
        <v>72.040000000000006</v>
      </c>
      <c r="C33" s="28">
        <f>B33</f>
        <v>72.040000000000006</v>
      </c>
      <c r="D33" s="186"/>
      <c r="E33" s="189"/>
      <c r="F33" s="34">
        <f t="shared" si="0"/>
        <v>0</v>
      </c>
      <c r="G33" s="14"/>
      <c r="H33" s="33"/>
      <c r="I33" s="1"/>
      <c r="J33" s="1"/>
      <c r="K33" s="1"/>
    </row>
    <row r="34" spans="1:11">
      <c r="A34" s="32" t="s">
        <v>45</v>
      </c>
      <c r="B34" s="27">
        <v>162.99</v>
      </c>
      <c r="C34" s="28">
        <f>(B34)</f>
        <v>162.99</v>
      </c>
      <c r="D34" s="186"/>
      <c r="E34" s="189"/>
      <c r="F34" s="35">
        <f t="shared" si="0"/>
        <v>0</v>
      </c>
      <c r="G34" s="14"/>
      <c r="H34" s="1"/>
      <c r="I34" s="1"/>
      <c r="J34" s="1"/>
      <c r="K34" s="1"/>
    </row>
    <row r="35" spans="1:11">
      <c r="A35" s="31" t="s">
        <v>46</v>
      </c>
      <c r="B35" s="27">
        <v>894.3</v>
      </c>
      <c r="C35" s="28">
        <f>(B35/B10)*D10</f>
        <v>298.09999999999997</v>
      </c>
      <c r="D35" s="186"/>
      <c r="E35" s="189"/>
      <c r="F35" s="36">
        <f t="shared" si="0"/>
        <v>596.20000000000005</v>
      </c>
      <c r="G35" s="14"/>
      <c r="H35" s="1"/>
      <c r="I35" s="1"/>
      <c r="J35" s="1"/>
      <c r="K35" s="1"/>
    </row>
    <row r="36" spans="1:11" ht="17.25">
      <c r="A36" s="37" t="s">
        <v>47</v>
      </c>
      <c r="B36" s="38">
        <f>SUM(B18:B35)</f>
        <v>4781.62</v>
      </c>
      <c r="C36" s="39">
        <f>SUM(C18:C35)</f>
        <v>1750.5599999999997</v>
      </c>
      <c r="D36" s="187"/>
      <c r="E36" s="190"/>
      <c r="F36" s="40">
        <f>SUM(F18:F35)</f>
        <v>3031.0599999999995</v>
      </c>
      <c r="G36" s="14"/>
      <c r="H36" s="1"/>
      <c r="I36" s="1"/>
      <c r="J36" s="1"/>
      <c r="K36" s="1"/>
    </row>
    <row r="37" spans="1:11">
      <c r="A37" s="211"/>
      <c r="B37" s="211"/>
      <c r="C37" s="211"/>
      <c r="D37" s="211"/>
      <c r="E37" s="211"/>
      <c r="F37" s="211"/>
      <c r="G37" s="14"/>
      <c r="H37" s="1"/>
      <c r="I37" s="3"/>
      <c r="J37" s="3"/>
      <c r="K37" s="41"/>
    </row>
    <row r="38" spans="1:11">
      <c r="A38" s="193" t="s">
        <v>48</v>
      </c>
      <c r="B38" s="193"/>
      <c r="C38" s="193"/>
      <c r="D38" s="193"/>
      <c r="E38" s="193"/>
      <c r="F38" s="193"/>
      <c r="G38" s="14"/>
      <c r="H38" s="1"/>
      <c r="I38" s="3"/>
      <c r="J38" s="3"/>
      <c r="K38" s="3"/>
    </row>
    <row r="39" spans="1:11" ht="28.5">
      <c r="A39" s="22" t="s">
        <v>25</v>
      </c>
      <c r="B39" s="22" t="s">
        <v>49</v>
      </c>
      <c r="C39" s="42" t="s">
        <v>50</v>
      </c>
      <c r="D39" s="42"/>
      <c r="E39" s="42" t="s">
        <v>28</v>
      </c>
      <c r="F39" s="42" t="s">
        <v>51</v>
      </c>
      <c r="G39" s="14"/>
      <c r="H39" s="1"/>
      <c r="I39" s="1"/>
      <c r="J39" s="1"/>
      <c r="K39" s="1"/>
    </row>
    <row r="40" spans="1:11">
      <c r="A40" s="31" t="s">
        <v>52</v>
      </c>
      <c r="B40" s="27">
        <v>296.37</v>
      </c>
      <c r="C40" s="29">
        <f>0</f>
        <v>0</v>
      </c>
      <c r="D40" s="29"/>
      <c r="E40" s="29"/>
      <c r="F40" s="29">
        <f>B40</f>
        <v>296.37</v>
      </c>
      <c r="G40" s="14"/>
      <c r="H40" s="1"/>
      <c r="I40" s="1"/>
      <c r="J40" s="1"/>
      <c r="K40" s="1"/>
    </row>
    <row r="41" spans="1:11">
      <c r="A41" s="43" t="s">
        <v>53</v>
      </c>
      <c r="B41" s="27">
        <v>202.07</v>
      </c>
      <c r="C41" s="29"/>
      <c r="D41" s="29"/>
      <c r="E41" s="29"/>
      <c r="F41" s="29"/>
      <c r="G41" s="14"/>
      <c r="H41" s="1"/>
      <c r="I41" s="1"/>
      <c r="J41" s="1"/>
      <c r="K41" s="1"/>
    </row>
    <row r="42" spans="1:11" ht="15.75">
      <c r="A42" s="44" t="s">
        <v>47</v>
      </c>
      <c r="B42" s="45">
        <f>B40+B41</f>
        <v>498.44</v>
      </c>
      <c r="C42" s="46">
        <f>SUM(C40:C41)</f>
        <v>0</v>
      </c>
      <c r="D42" s="47"/>
      <c r="E42" s="48"/>
      <c r="F42" s="49">
        <f>SUM(F40:F41)</f>
        <v>296.37</v>
      </c>
      <c r="G42" s="14"/>
      <c r="H42" s="1"/>
      <c r="I42" s="1"/>
      <c r="J42" s="1"/>
      <c r="K42" s="1"/>
    </row>
    <row r="43" spans="1:11" ht="16.5">
      <c r="A43" s="50" t="s">
        <v>54</v>
      </c>
      <c r="B43" s="51">
        <f>(B36+B42)</f>
        <v>5280.0599999999995</v>
      </c>
      <c r="C43" s="52"/>
      <c r="D43" s="53"/>
      <c r="E43" s="54"/>
      <c r="F43" s="52">
        <f>F36+F42</f>
        <v>3327.4299999999994</v>
      </c>
      <c r="G43" s="14"/>
      <c r="H43" s="1"/>
      <c r="I43" s="1"/>
      <c r="J43" s="1"/>
      <c r="K43" s="1"/>
    </row>
    <row r="44" spans="1:11">
      <c r="A44" s="193" t="s">
        <v>55</v>
      </c>
      <c r="B44" s="193"/>
      <c r="C44" s="193"/>
      <c r="D44" s="193"/>
      <c r="E44" s="193"/>
      <c r="F44" s="193"/>
      <c r="G44" s="14"/>
      <c r="H44" s="1"/>
      <c r="I44" s="1"/>
      <c r="J44" s="1"/>
      <c r="K44" s="1"/>
    </row>
    <row r="45" spans="1:11" ht="28.5">
      <c r="A45" s="22" t="s">
        <v>25</v>
      </c>
      <c r="B45" s="22" t="s">
        <v>56</v>
      </c>
      <c r="C45" s="22" t="s">
        <v>57</v>
      </c>
      <c r="D45" s="22"/>
      <c r="E45" s="55" t="s">
        <v>28</v>
      </c>
      <c r="F45" s="22" t="s">
        <v>51</v>
      </c>
      <c r="G45" s="14"/>
      <c r="H45" s="1"/>
      <c r="I45" s="1"/>
      <c r="J45" s="1"/>
      <c r="K45" s="1"/>
    </row>
    <row r="46" spans="1:11">
      <c r="A46" s="43" t="s">
        <v>58</v>
      </c>
      <c r="B46" s="56">
        <v>76.61</v>
      </c>
      <c r="C46" s="57">
        <f>(B46/B10)*D10</f>
        <v>25.536666666666665</v>
      </c>
      <c r="D46" s="58"/>
      <c r="E46" s="59"/>
      <c r="F46" s="29">
        <f>B46-C46</f>
        <v>51.073333333333338</v>
      </c>
      <c r="G46" s="14"/>
      <c r="H46" s="1"/>
      <c r="I46" s="1"/>
      <c r="J46" s="1"/>
      <c r="K46" s="1"/>
    </row>
    <row r="47" spans="1:11">
      <c r="A47" s="43" t="s">
        <v>59</v>
      </c>
      <c r="B47" s="27">
        <v>35.35</v>
      </c>
      <c r="C47" s="57">
        <f>(B47/B10)*D10</f>
        <v>11.783333333333335</v>
      </c>
      <c r="D47" s="58"/>
      <c r="E47" s="59"/>
      <c r="F47" s="29">
        <f>B47-C47</f>
        <v>23.566666666666666</v>
      </c>
      <c r="G47" s="14"/>
      <c r="H47" s="1"/>
      <c r="I47" s="1"/>
      <c r="J47" s="1"/>
      <c r="K47" s="1"/>
    </row>
    <row r="48" spans="1:11">
      <c r="A48" s="11"/>
      <c r="B48" s="27"/>
      <c r="C48" s="57"/>
      <c r="D48" s="58"/>
      <c r="E48" s="59"/>
      <c r="F48" s="36"/>
      <c r="G48" s="14"/>
      <c r="H48" s="1"/>
      <c r="I48" s="1"/>
      <c r="J48" s="1"/>
      <c r="K48" s="1"/>
    </row>
    <row r="49" spans="1:11">
      <c r="A49" s="60" t="s">
        <v>47</v>
      </c>
      <c r="B49" s="61">
        <f>SUM(B46:B48)</f>
        <v>111.96000000000001</v>
      </c>
      <c r="C49" s="57">
        <f>SUM(C46:C48)</f>
        <v>37.32</v>
      </c>
      <c r="D49" s="62"/>
      <c r="E49" s="63"/>
      <c r="F49" s="64">
        <f>SUM(F46:F48)</f>
        <v>74.64</v>
      </c>
      <c r="G49" s="14"/>
      <c r="H49" s="1"/>
      <c r="I49" s="1"/>
      <c r="J49" s="1"/>
      <c r="K49" s="1"/>
    </row>
    <row r="50" spans="1:11">
      <c r="A50" s="194"/>
      <c r="B50" s="194"/>
      <c r="C50" s="194"/>
      <c r="D50" s="65"/>
      <c r="E50" s="66"/>
      <c r="F50" s="67"/>
      <c r="G50" s="14"/>
      <c r="H50" s="1"/>
      <c r="I50" s="1"/>
      <c r="J50" s="1"/>
      <c r="K50" s="1"/>
    </row>
    <row r="51" spans="1:11" ht="16.5">
      <c r="A51" s="68"/>
      <c r="B51" s="69" t="s">
        <v>60</v>
      </c>
      <c r="C51" s="70" t="s">
        <v>61</v>
      </c>
      <c r="D51" s="71"/>
      <c r="E51" s="72" t="s">
        <v>62</v>
      </c>
      <c r="F51" s="70" t="s">
        <v>62</v>
      </c>
      <c r="G51" s="14"/>
      <c r="H51" s="1"/>
      <c r="I51" s="1"/>
      <c r="J51" s="1"/>
      <c r="K51" s="1"/>
    </row>
    <row r="52" spans="1:11" ht="17.25">
      <c r="A52" s="73" t="s">
        <v>63</v>
      </c>
      <c r="B52" s="74">
        <v>43101</v>
      </c>
      <c r="C52" s="75">
        <v>43132</v>
      </c>
      <c r="D52" s="76" t="e">
        <f>F38+F39+F41+#REF!+F42+F43+F45+F46+F48+F49</f>
        <v>#VALUE!</v>
      </c>
      <c r="E52" s="77">
        <v>20</v>
      </c>
      <c r="F52" s="78">
        <v>5</v>
      </c>
      <c r="G52" s="14"/>
      <c r="H52" s="1"/>
      <c r="I52" s="1"/>
      <c r="J52" s="1"/>
      <c r="K52" s="1"/>
    </row>
    <row r="53" spans="1:11">
      <c r="A53" s="79"/>
      <c r="B53" s="79"/>
      <c r="C53" s="79"/>
      <c r="D53" s="65"/>
      <c r="E53" s="66"/>
      <c r="F53" s="67"/>
      <c r="G53" s="14"/>
      <c r="H53" s="1"/>
      <c r="I53" s="1"/>
      <c r="J53" s="1"/>
      <c r="K53" s="1"/>
    </row>
    <row r="54" spans="1:11" ht="17.25">
      <c r="A54" s="195" t="s">
        <v>64</v>
      </c>
      <c r="B54" s="196"/>
      <c r="C54" s="80">
        <f>F36+F42+F52</f>
        <v>3332.4299999999994</v>
      </c>
      <c r="D54" s="65"/>
      <c r="E54" s="65"/>
      <c r="F54" s="81"/>
      <c r="G54" s="14"/>
      <c r="H54" s="1"/>
      <c r="I54" s="1"/>
      <c r="J54" s="1"/>
      <c r="K54" s="1"/>
    </row>
    <row r="55" spans="1:11" ht="17.25">
      <c r="A55" s="197" t="s">
        <v>65</v>
      </c>
      <c r="B55" s="198"/>
      <c r="C55" s="198"/>
      <c r="D55" s="198"/>
      <c r="E55" s="199"/>
      <c r="F55" s="40">
        <f>C54-F49</f>
        <v>3257.7899999999995</v>
      </c>
      <c r="G55" s="82"/>
      <c r="H55" s="1"/>
      <c r="I55" s="1"/>
      <c r="J55" s="1"/>
      <c r="K55" s="1"/>
    </row>
    <row r="56" spans="1:11" ht="17.25">
      <c r="A56" s="83"/>
      <c r="B56" s="84"/>
      <c r="C56" s="84"/>
      <c r="D56" s="84"/>
      <c r="E56" s="84"/>
      <c r="F56" s="85"/>
      <c r="G56" s="82"/>
      <c r="H56" s="1"/>
      <c r="I56" s="1"/>
      <c r="J56" s="1"/>
      <c r="K56" s="1"/>
    </row>
    <row r="57" spans="1:11" ht="17.25">
      <c r="A57" s="200" t="s">
        <v>66</v>
      </c>
      <c r="B57" s="201"/>
      <c r="C57" s="201"/>
      <c r="D57" s="201"/>
      <c r="E57" s="201"/>
      <c r="F57" s="202"/>
      <c r="G57" s="82"/>
      <c r="H57" s="1"/>
      <c r="I57" s="1"/>
      <c r="J57" s="1"/>
      <c r="K57" s="1"/>
    </row>
    <row r="58" spans="1:11">
      <c r="A58" s="203" t="s">
        <v>67</v>
      </c>
      <c r="B58" s="204"/>
      <c r="C58" s="204"/>
      <c r="D58" s="204"/>
      <c r="E58" s="204"/>
      <c r="F58" s="205"/>
      <c r="G58" s="82"/>
      <c r="H58" s="1"/>
      <c r="I58" s="1"/>
      <c r="J58" s="1"/>
      <c r="K58" s="1"/>
    </row>
    <row r="59" spans="1:11" ht="15.75" thickBot="1">
      <c r="A59" s="206" t="s">
        <v>68</v>
      </c>
      <c r="B59" s="207"/>
      <c r="C59" s="207"/>
      <c r="D59" s="207"/>
      <c r="E59" s="207"/>
      <c r="F59" s="208"/>
      <c r="G59" s="82"/>
      <c r="H59" s="1"/>
      <c r="I59" s="1"/>
      <c r="J59" s="1"/>
      <c r="K59" s="1"/>
    </row>
    <row r="60" spans="1:11" ht="18" thickBot="1">
      <c r="A60" s="87"/>
      <c r="B60" s="88" t="s">
        <v>69</v>
      </c>
      <c r="C60" s="88" t="s">
        <v>70</v>
      </c>
      <c r="D60" s="89" t="s">
        <v>71</v>
      </c>
      <c r="E60" s="90" t="s">
        <v>72</v>
      </c>
      <c r="F60" s="91" t="s">
        <v>72</v>
      </c>
      <c r="G60" s="14"/>
      <c r="H60" s="1"/>
      <c r="I60" s="1"/>
      <c r="J60" s="1"/>
      <c r="K60" s="1"/>
    </row>
    <row r="61" spans="1:11" ht="17.25">
      <c r="A61" s="92"/>
      <c r="B61" s="93"/>
      <c r="C61" s="94" t="s">
        <v>73</v>
      </c>
      <c r="D61" s="93"/>
      <c r="E61" s="94"/>
      <c r="F61" s="95" t="s">
        <v>74</v>
      </c>
      <c r="G61" s="14"/>
      <c r="H61" s="1"/>
      <c r="I61" s="1"/>
      <c r="J61" s="1"/>
      <c r="K61" s="1"/>
    </row>
    <row r="62" spans="1:11" ht="17.25">
      <c r="A62" s="96" t="s">
        <v>75</v>
      </c>
      <c r="B62" s="97"/>
      <c r="C62" s="209"/>
      <c r="D62" s="210"/>
      <c r="E62" s="98"/>
      <c r="F62" s="99"/>
      <c r="G62" s="14"/>
      <c r="H62" s="1"/>
      <c r="I62" s="1"/>
      <c r="J62" s="1"/>
      <c r="K62" s="1"/>
    </row>
    <row r="63" spans="1:11" ht="17.25">
      <c r="A63" s="96" t="s">
        <v>76</v>
      </c>
      <c r="B63" s="97"/>
      <c r="C63" s="209"/>
      <c r="D63" s="210"/>
      <c r="E63" s="98"/>
      <c r="F63" s="100"/>
      <c r="G63" s="14"/>
      <c r="H63" s="1"/>
      <c r="I63" s="1"/>
      <c r="J63" s="1"/>
      <c r="K63" s="1"/>
    </row>
    <row r="64" spans="1:11" ht="17.25">
      <c r="A64" s="96" t="s">
        <v>77</v>
      </c>
      <c r="B64" s="97"/>
      <c r="C64" s="209"/>
      <c r="D64" s="210"/>
      <c r="E64" s="98"/>
      <c r="F64" s="100"/>
      <c r="G64" s="14"/>
      <c r="H64" s="1"/>
      <c r="I64" s="1"/>
      <c r="J64" s="1"/>
      <c r="K64" s="1"/>
    </row>
    <row r="65" spans="1:11" ht="18" thickBot="1">
      <c r="A65" s="101" t="s">
        <v>78</v>
      </c>
      <c r="B65" s="102" t="s">
        <v>112</v>
      </c>
      <c r="C65" s="191" t="str">
        <f>B65</f>
        <v>.…/…./20</v>
      </c>
      <c r="D65" s="192"/>
      <c r="E65" s="103" t="str">
        <f>B65</f>
        <v>.…/…./20</v>
      </c>
      <c r="F65" s="104" t="str">
        <f>B65</f>
        <v>.…/…./20</v>
      </c>
      <c r="G65" s="14"/>
      <c r="H65" s="1"/>
      <c r="I65" s="1"/>
      <c r="J65" s="1"/>
      <c r="K65" s="1"/>
    </row>
    <row r="66" spans="1:11" ht="15.75" thickBot="1">
      <c r="A66" s="105"/>
      <c r="B66" s="105"/>
      <c r="C66" s="105"/>
      <c r="D66" s="105"/>
      <c r="E66" s="105"/>
      <c r="F66" s="105"/>
      <c r="G66" s="8"/>
      <c r="H66" s="1"/>
      <c r="I66" s="1"/>
      <c r="J66" s="1"/>
      <c r="K66" s="1"/>
    </row>
  </sheetData>
  <mergeCells count="36">
    <mergeCell ref="A2:G2"/>
    <mergeCell ref="A3:F3"/>
    <mergeCell ref="A4:F4"/>
    <mergeCell ref="A5:F5"/>
    <mergeCell ref="D6:F6"/>
    <mergeCell ref="D7:F7"/>
    <mergeCell ref="I7:K9"/>
    <mergeCell ref="D8:F8"/>
    <mergeCell ref="D9:F9"/>
    <mergeCell ref="D10:F10"/>
    <mergeCell ref="A37:F37"/>
    <mergeCell ref="A12:A13"/>
    <mergeCell ref="B12:B13"/>
    <mergeCell ref="I12:K14"/>
    <mergeCell ref="C13:C14"/>
    <mergeCell ref="D13:F13"/>
    <mergeCell ref="D14:F14"/>
    <mergeCell ref="C11:C12"/>
    <mergeCell ref="D11:F12"/>
    <mergeCell ref="A15:F15"/>
    <mergeCell ref="A16:F16"/>
    <mergeCell ref="C17:D17"/>
    <mergeCell ref="D18:D36"/>
    <mergeCell ref="E18:E36"/>
    <mergeCell ref="C65:D65"/>
    <mergeCell ref="A38:F38"/>
    <mergeCell ref="A44:F44"/>
    <mergeCell ref="A50:C50"/>
    <mergeCell ref="A54:B54"/>
    <mergeCell ref="A55:E55"/>
    <mergeCell ref="A57:F57"/>
    <mergeCell ref="A58:F58"/>
    <mergeCell ref="A59:F59"/>
    <mergeCell ref="C62:D62"/>
    <mergeCell ref="C63:D63"/>
    <mergeCell ref="C64:D64"/>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7"/>
  <sheetViews>
    <sheetView topLeftCell="A40" workbookViewId="0">
      <selection activeCell="N56" sqref="N56"/>
    </sheetView>
  </sheetViews>
  <sheetFormatPr defaultRowHeight="15"/>
  <cols>
    <col min="1" max="1" width="9.140625" customWidth="1"/>
    <col min="3" max="3" width="32.5703125" bestFit="1" customWidth="1"/>
    <col min="4" max="4" width="15.7109375" bestFit="1" customWidth="1"/>
    <col min="5" max="5" width="25.5703125" bestFit="1" customWidth="1"/>
    <col min="6" max="6" width="16.42578125" hidden="1" customWidth="1"/>
    <col min="7" max="7" width="0" hidden="1" customWidth="1"/>
    <col min="8" max="8" width="31.7109375" customWidth="1"/>
  </cols>
  <sheetData>
    <row r="1" spans="1:13" ht="15.75" thickBot="1">
      <c r="A1" s="1"/>
      <c r="B1" s="1"/>
      <c r="C1" s="1"/>
      <c r="D1" s="1"/>
      <c r="E1" s="1"/>
      <c r="F1" s="1"/>
      <c r="G1" s="1"/>
      <c r="H1" s="1"/>
      <c r="I1" s="1"/>
      <c r="J1" s="1"/>
      <c r="K1" s="130"/>
      <c r="L1" s="2"/>
      <c r="M1" s="2"/>
    </row>
    <row r="2" spans="1:13" ht="27" customHeight="1" thickBot="1">
      <c r="A2" s="3"/>
      <c r="B2" s="4"/>
      <c r="C2" s="153" t="s">
        <v>110</v>
      </c>
      <c r="D2" s="153"/>
      <c r="E2" s="153"/>
      <c r="F2" s="153"/>
      <c r="G2" s="153"/>
      <c r="H2" s="153"/>
      <c r="I2" s="154"/>
      <c r="J2" s="1"/>
      <c r="K2" s="137"/>
      <c r="L2" s="137"/>
      <c r="M2" s="137"/>
    </row>
    <row r="3" spans="1:13" ht="15.75">
      <c r="A3" s="1"/>
      <c r="B3" s="5"/>
      <c r="C3" s="155" t="s">
        <v>1</v>
      </c>
      <c r="D3" s="155"/>
      <c r="E3" s="155"/>
      <c r="F3" s="155"/>
      <c r="G3" s="155"/>
      <c r="H3" s="155"/>
      <c r="I3" s="6"/>
      <c r="J3" s="1"/>
      <c r="K3" s="137"/>
      <c r="L3" s="137"/>
      <c r="M3" s="137"/>
    </row>
    <row r="4" spans="1:13" ht="15.75" thickBot="1">
      <c r="A4" s="1"/>
      <c r="B4" s="7"/>
      <c r="C4" s="156" t="s">
        <v>111</v>
      </c>
      <c r="D4" s="156"/>
      <c r="E4" s="156"/>
      <c r="F4" s="156"/>
      <c r="G4" s="156"/>
      <c r="H4" s="156"/>
      <c r="I4" s="8"/>
      <c r="J4" s="1"/>
      <c r="K4" s="2"/>
      <c r="L4" s="2"/>
      <c r="M4" s="2"/>
    </row>
    <row r="5" spans="1:13">
      <c r="A5" s="1"/>
      <c r="B5" s="5"/>
      <c r="C5" s="157"/>
      <c r="D5" s="157"/>
      <c r="E5" s="157"/>
      <c r="F5" s="157"/>
      <c r="G5" s="157"/>
      <c r="H5" s="157"/>
      <c r="I5" s="9"/>
      <c r="J5" s="1"/>
      <c r="K5" s="2"/>
      <c r="L5" s="2"/>
      <c r="M5" s="2"/>
    </row>
    <row r="6" spans="1:13">
      <c r="A6" s="1"/>
      <c r="B6" s="10"/>
      <c r="C6" s="11" t="s">
        <v>3</v>
      </c>
      <c r="D6" s="12"/>
      <c r="E6" s="13" t="s">
        <v>4</v>
      </c>
      <c r="F6" s="158" t="s">
        <v>80</v>
      </c>
      <c r="G6" s="159"/>
      <c r="H6" s="160"/>
      <c r="I6" s="14"/>
      <c r="J6" s="1"/>
      <c r="K6" s="2"/>
      <c r="L6" s="2"/>
      <c r="M6" s="2"/>
    </row>
    <row r="7" spans="1:13" ht="15.75">
      <c r="A7" s="1"/>
      <c r="B7" s="10"/>
      <c r="C7" s="11" t="s">
        <v>6</v>
      </c>
      <c r="D7" s="15"/>
      <c r="E7" s="13" t="s">
        <v>7</v>
      </c>
      <c r="F7" s="150">
        <v>15</v>
      </c>
      <c r="G7" s="151"/>
      <c r="H7" s="152"/>
      <c r="I7" s="14"/>
      <c r="J7" s="1"/>
      <c r="K7" s="212" t="s">
        <v>89</v>
      </c>
      <c r="L7" s="213"/>
      <c r="M7" s="213"/>
    </row>
    <row r="8" spans="1:13">
      <c r="A8" s="1"/>
      <c r="B8" s="10"/>
      <c r="C8" s="11" t="s">
        <v>9</v>
      </c>
      <c r="D8" s="15"/>
      <c r="E8" s="13" t="s">
        <v>81</v>
      </c>
      <c r="F8" s="162"/>
      <c r="G8" s="162"/>
      <c r="H8" s="162"/>
      <c r="I8" s="14"/>
      <c r="J8" s="1"/>
      <c r="K8" s="213"/>
      <c r="L8" s="213"/>
      <c r="M8" s="213"/>
    </row>
    <row r="9" spans="1:13">
      <c r="A9" s="1"/>
      <c r="B9" s="10"/>
      <c r="C9" s="11" t="s">
        <v>11</v>
      </c>
      <c r="D9" s="17"/>
      <c r="E9" s="18" t="s">
        <v>12</v>
      </c>
      <c r="F9" s="163"/>
      <c r="G9" s="163"/>
      <c r="H9" s="163"/>
      <c r="I9" s="14"/>
      <c r="J9" s="1"/>
      <c r="K9" s="213"/>
      <c r="L9" s="213"/>
      <c r="M9" s="213"/>
    </row>
    <row r="10" spans="1:13">
      <c r="A10" s="1"/>
      <c r="B10" s="10"/>
      <c r="C10" s="11" t="s">
        <v>13</v>
      </c>
      <c r="D10" s="19">
        <v>30</v>
      </c>
      <c r="E10" s="11" t="s">
        <v>14</v>
      </c>
      <c r="F10" s="163">
        <v>30</v>
      </c>
      <c r="G10" s="163"/>
      <c r="H10" s="163"/>
      <c r="I10" s="14"/>
      <c r="J10" s="1"/>
      <c r="K10" s="2"/>
      <c r="L10" s="2"/>
      <c r="M10" s="2"/>
    </row>
    <row r="11" spans="1:13">
      <c r="A11" s="1"/>
      <c r="B11" s="10"/>
      <c r="C11" s="11" t="s">
        <v>15</v>
      </c>
      <c r="D11" s="20">
        <f>H55</f>
        <v>810</v>
      </c>
      <c r="E11" s="164" t="s">
        <v>16</v>
      </c>
      <c r="F11" s="166" t="s">
        <v>113</v>
      </c>
      <c r="G11" s="167"/>
      <c r="H11" s="168"/>
      <c r="I11" s="14"/>
      <c r="J11" s="1"/>
      <c r="K11" s="2"/>
      <c r="L11" s="2"/>
      <c r="M11" s="2"/>
    </row>
    <row r="12" spans="1:13">
      <c r="A12" s="1"/>
      <c r="B12" s="10"/>
      <c r="C12" s="164" t="s">
        <v>18</v>
      </c>
      <c r="D12" s="172"/>
      <c r="E12" s="165"/>
      <c r="F12" s="169"/>
      <c r="G12" s="170"/>
      <c r="H12" s="171"/>
      <c r="I12" s="14"/>
      <c r="J12" s="1"/>
      <c r="K12" s="212" t="s">
        <v>19</v>
      </c>
      <c r="L12" s="213"/>
      <c r="M12" s="213"/>
    </row>
    <row r="13" spans="1:13">
      <c r="A13" s="1"/>
      <c r="B13" s="10"/>
      <c r="C13" s="165"/>
      <c r="D13" s="173"/>
      <c r="E13" s="174" t="s">
        <v>20</v>
      </c>
      <c r="F13" s="176" t="s">
        <v>114</v>
      </c>
      <c r="G13" s="177"/>
      <c r="H13" s="178"/>
      <c r="I13" s="14"/>
      <c r="J13" s="1"/>
      <c r="K13" s="213"/>
      <c r="L13" s="213"/>
      <c r="M13" s="213"/>
    </row>
    <row r="14" spans="1:13">
      <c r="A14" s="1"/>
      <c r="B14" s="10"/>
      <c r="C14" s="11" t="s">
        <v>22</v>
      </c>
      <c r="D14" s="21"/>
      <c r="E14" s="175"/>
      <c r="F14" s="179" t="s">
        <v>23</v>
      </c>
      <c r="G14" s="180"/>
      <c r="H14" s="181"/>
      <c r="I14" s="14"/>
      <c r="J14" s="1"/>
      <c r="K14" s="213"/>
      <c r="L14" s="213"/>
      <c r="M14" s="213"/>
    </row>
    <row r="15" spans="1:13">
      <c r="A15" s="1"/>
      <c r="B15" s="10"/>
      <c r="C15" s="182"/>
      <c r="D15" s="182"/>
      <c r="E15" s="182"/>
      <c r="F15" s="182"/>
      <c r="G15" s="182"/>
      <c r="H15" s="182"/>
      <c r="I15" s="14"/>
      <c r="J15" s="1"/>
      <c r="K15" s="2"/>
      <c r="L15" s="2"/>
      <c r="M15" s="2"/>
    </row>
    <row r="16" spans="1:13">
      <c r="A16" s="1"/>
      <c r="B16" s="10"/>
      <c r="C16" s="183" t="s">
        <v>24</v>
      </c>
      <c r="D16" s="183"/>
      <c r="E16" s="183"/>
      <c r="F16" s="183"/>
      <c r="G16" s="183"/>
      <c r="H16" s="183"/>
      <c r="I16" s="14"/>
      <c r="J16" s="1"/>
      <c r="K16" s="2"/>
      <c r="L16" s="2"/>
      <c r="M16" s="2"/>
    </row>
    <row r="17" spans="1:13" ht="51">
      <c r="A17" s="1"/>
      <c r="B17" s="10"/>
      <c r="C17" s="22" t="s">
        <v>25</v>
      </c>
      <c r="D17" s="23" t="s">
        <v>84</v>
      </c>
      <c r="E17" s="184" t="s">
        <v>27</v>
      </c>
      <c r="F17" s="184"/>
      <c r="G17" s="24" t="s">
        <v>28</v>
      </c>
      <c r="H17" s="25" t="s">
        <v>28</v>
      </c>
      <c r="I17" s="14"/>
      <c r="J17" s="1"/>
      <c r="K17" s="212" t="s">
        <v>99</v>
      </c>
      <c r="L17" s="213"/>
      <c r="M17" s="213"/>
    </row>
    <row r="18" spans="1:13">
      <c r="A18" s="1"/>
      <c r="B18" s="10"/>
      <c r="C18" s="26" t="s">
        <v>29</v>
      </c>
      <c r="D18" s="27">
        <v>200</v>
      </c>
      <c r="E18" s="28">
        <f>(D18*1.5/D10)*F10</f>
        <v>300</v>
      </c>
      <c r="F18" s="185"/>
      <c r="G18" s="188"/>
      <c r="H18" s="29">
        <f t="shared" ref="H18:H37" si="0">E18-D18</f>
        <v>100</v>
      </c>
      <c r="I18" s="14"/>
      <c r="J18" s="1"/>
      <c r="K18" s="213"/>
      <c r="L18" s="213"/>
      <c r="M18" s="213"/>
    </row>
    <row r="19" spans="1:13">
      <c r="A19" s="1"/>
      <c r="B19" s="10"/>
      <c r="C19" s="31" t="s">
        <v>30</v>
      </c>
      <c r="D19" s="27">
        <v>100</v>
      </c>
      <c r="E19" s="28">
        <f>(D19*1.5/D10)*F10</f>
        <v>150</v>
      </c>
      <c r="F19" s="186"/>
      <c r="G19" s="189"/>
      <c r="H19" s="29">
        <f t="shared" si="0"/>
        <v>50</v>
      </c>
      <c r="I19" s="14"/>
      <c r="J19" s="1"/>
      <c r="K19" s="213"/>
      <c r="L19" s="213"/>
      <c r="M19" s="213"/>
    </row>
    <row r="20" spans="1:13">
      <c r="A20" s="1"/>
      <c r="B20" s="10"/>
      <c r="C20" s="31" t="s">
        <v>31</v>
      </c>
      <c r="D20" s="27">
        <v>100</v>
      </c>
      <c r="E20" s="28">
        <f>(D20*1.5/D10)*F10</f>
        <v>150</v>
      </c>
      <c r="F20" s="186"/>
      <c r="G20" s="189"/>
      <c r="H20" s="29">
        <f t="shared" si="0"/>
        <v>50</v>
      </c>
      <c r="I20" s="14"/>
      <c r="J20" s="1"/>
      <c r="K20" s="1"/>
      <c r="L20" s="1"/>
      <c r="M20" s="1"/>
    </row>
    <row r="21" spans="1:13">
      <c r="A21" s="1"/>
      <c r="B21" s="10"/>
      <c r="C21" s="31" t="s">
        <v>32</v>
      </c>
      <c r="D21" s="27">
        <v>100</v>
      </c>
      <c r="E21" s="28">
        <f>(D21*1.5/D10)*F10</f>
        <v>150</v>
      </c>
      <c r="F21" s="186"/>
      <c r="G21" s="189"/>
      <c r="H21" s="29">
        <f t="shared" si="0"/>
        <v>50</v>
      </c>
      <c r="I21" s="14"/>
      <c r="J21" s="1"/>
      <c r="K21" s="1"/>
      <c r="L21" s="1"/>
      <c r="M21" s="1"/>
    </row>
    <row r="22" spans="1:13">
      <c r="A22" s="1"/>
      <c r="B22" s="10"/>
      <c r="C22" s="31" t="s">
        <v>33</v>
      </c>
      <c r="D22" s="27">
        <v>100</v>
      </c>
      <c r="E22" s="28">
        <f>(D22*1.5/D10)*F10</f>
        <v>150</v>
      </c>
      <c r="F22" s="186"/>
      <c r="G22" s="189"/>
      <c r="H22" s="29">
        <f t="shared" si="0"/>
        <v>50</v>
      </c>
      <c r="I22" s="14"/>
      <c r="J22" s="1"/>
      <c r="K22" s="1"/>
      <c r="L22" s="1"/>
      <c r="M22" s="1"/>
    </row>
    <row r="23" spans="1:13">
      <c r="A23" s="1"/>
      <c r="B23" s="10"/>
      <c r="C23" s="31" t="s">
        <v>34</v>
      </c>
      <c r="D23" s="27">
        <v>100</v>
      </c>
      <c r="E23" s="28">
        <f>(D23*1.5/D10)*F10</f>
        <v>150</v>
      </c>
      <c r="F23" s="186"/>
      <c r="G23" s="189"/>
      <c r="H23" s="29">
        <f t="shared" si="0"/>
        <v>50</v>
      </c>
      <c r="I23" s="14"/>
      <c r="J23" s="1"/>
      <c r="K23" s="1"/>
      <c r="L23" s="1"/>
      <c r="M23" s="1"/>
    </row>
    <row r="24" spans="1:13">
      <c r="A24" s="1"/>
      <c r="B24" s="10"/>
      <c r="C24" s="32" t="s">
        <v>35</v>
      </c>
      <c r="D24" s="27">
        <v>100</v>
      </c>
      <c r="E24" s="28">
        <f>(D24*1.5/D10)*F10</f>
        <v>150</v>
      </c>
      <c r="F24" s="186"/>
      <c r="G24" s="189"/>
      <c r="H24" s="29">
        <f t="shared" si="0"/>
        <v>50</v>
      </c>
      <c r="I24" s="14"/>
      <c r="J24" s="1"/>
      <c r="K24" s="1"/>
      <c r="L24" s="1"/>
      <c r="M24" s="1"/>
    </row>
    <row r="25" spans="1:13">
      <c r="A25" s="1"/>
      <c r="B25" s="10"/>
      <c r="C25" s="31" t="s">
        <v>36</v>
      </c>
      <c r="D25" s="27">
        <v>100</v>
      </c>
      <c r="E25" s="28">
        <f>(D25*1.5/D10)*F10</f>
        <v>150</v>
      </c>
      <c r="F25" s="186"/>
      <c r="G25" s="189"/>
      <c r="H25" s="29">
        <f t="shared" si="0"/>
        <v>50</v>
      </c>
      <c r="I25" s="14"/>
      <c r="J25" s="1"/>
      <c r="K25" s="1"/>
      <c r="L25" s="1"/>
      <c r="M25" s="1"/>
    </row>
    <row r="26" spans="1:13">
      <c r="A26" s="1"/>
      <c r="B26" s="10"/>
      <c r="C26" s="31" t="s">
        <v>37</v>
      </c>
      <c r="D26" s="27">
        <v>100</v>
      </c>
      <c r="E26" s="28">
        <f>(D26*1.5/D10)*F10</f>
        <v>150</v>
      </c>
      <c r="F26" s="186"/>
      <c r="G26" s="189"/>
      <c r="H26" s="29">
        <f t="shared" si="0"/>
        <v>50</v>
      </c>
      <c r="I26" s="14"/>
      <c r="J26" s="1"/>
      <c r="K26" s="1"/>
      <c r="L26" s="1"/>
      <c r="M26" s="1"/>
    </row>
    <row r="27" spans="1:13">
      <c r="A27" s="1"/>
      <c r="B27" s="10"/>
      <c r="C27" s="31" t="s">
        <v>38</v>
      </c>
      <c r="D27" s="27">
        <v>100</v>
      </c>
      <c r="E27" s="28">
        <f>(D27*1.5/D10)*F10</f>
        <v>150</v>
      </c>
      <c r="F27" s="186"/>
      <c r="G27" s="189"/>
      <c r="H27" s="29">
        <f t="shared" si="0"/>
        <v>50</v>
      </c>
      <c r="I27" s="14"/>
      <c r="J27" s="1"/>
      <c r="K27" s="1"/>
      <c r="L27" s="1"/>
      <c r="M27" s="1"/>
    </row>
    <row r="28" spans="1:13">
      <c r="A28" s="1"/>
      <c r="B28" s="10"/>
      <c r="C28" s="31" t="s">
        <v>85</v>
      </c>
      <c r="D28" s="27">
        <v>100</v>
      </c>
      <c r="E28" s="28">
        <f>(D28*1.5/D10*F10)</f>
        <v>150</v>
      </c>
      <c r="F28" s="186"/>
      <c r="G28" s="189"/>
      <c r="H28" s="29">
        <f t="shared" si="0"/>
        <v>50</v>
      </c>
      <c r="I28" s="14"/>
      <c r="J28" s="1"/>
      <c r="K28" s="1"/>
      <c r="L28" s="1"/>
      <c r="M28" s="1"/>
    </row>
    <row r="29" spans="1:13">
      <c r="A29" s="1"/>
      <c r="B29" s="10"/>
      <c r="C29" s="31" t="s">
        <v>40</v>
      </c>
      <c r="D29" s="27">
        <v>100</v>
      </c>
      <c r="E29" s="28">
        <f>(D29*1.5/D10)*F10</f>
        <v>150</v>
      </c>
      <c r="F29" s="186"/>
      <c r="G29" s="189"/>
      <c r="H29" s="29">
        <f t="shared" si="0"/>
        <v>50</v>
      </c>
      <c r="I29" s="14"/>
      <c r="J29" s="1"/>
      <c r="K29" s="1"/>
      <c r="L29" s="1"/>
      <c r="M29" s="1"/>
    </row>
    <row r="30" spans="1:13">
      <c r="A30" s="1"/>
      <c r="B30" s="10"/>
      <c r="C30" s="31" t="s">
        <v>41</v>
      </c>
      <c r="D30" s="27">
        <v>100</v>
      </c>
      <c r="E30" s="28">
        <f>(D30*1.5/D10)*F10</f>
        <v>150</v>
      </c>
      <c r="F30" s="186"/>
      <c r="G30" s="189"/>
      <c r="H30" s="29">
        <f t="shared" si="0"/>
        <v>50</v>
      </c>
      <c r="I30" s="14"/>
      <c r="J30" s="1"/>
      <c r="K30" s="1"/>
      <c r="L30" s="1"/>
      <c r="M30" s="1"/>
    </row>
    <row r="31" spans="1:13">
      <c r="A31" s="1"/>
      <c r="B31" s="10"/>
      <c r="C31" s="32" t="s">
        <v>42</v>
      </c>
      <c r="D31" s="27">
        <v>100</v>
      </c>
      <c r="E31" s="28">
        <f>(D31*1.5/D10)*F10</f>
        <v>150</v>
      </c>
      <c r="F31" s="186"/>
      <c r="G31" s="189"/>
      <c r="H31" s="29">
        <f t="shared" si="0"/>
        <v>50</v>
      </c>
      <c r="I31" s="14"/>
      <c r="J31" s="33"/>
      <c r="K31" s="1"/>
      <c r="L31" s="1"/>
      <c r="M31" s="1"/>
    </row>
    <row r="32" spans="1:13">
      <c r="A32" s="1"/>
      <c r="B32" s="10"/>
      <c r="C32" s="131" t="s">
        <v>43</v>
      </c>
      <c r="D32" s="132">
        <v>100</v>
      </c>
      <c r="E32" s="133">
        <f>D32</f>
        <v>100</v>
      </c>
      <c r="F32" s="186"/>
      <c r="G32" s="189"/>
      <c r="H32" s="128">
        <f t="shared" si="0"/>
        <v>0</v>
      </c>
      <c r="I32" s="14"/>
      <c r="J32" s="33"/>
      <c r="K32" s="1"/>
      <c r="L32" s="1"/>
      <c r="M32" s="1"/>
    </row>
    <row r="33" spans="1:13">
      <c r="A33" s="1"/>
      <c r="B33" s="10"/>
      <c r="C33" s="131" t="s">
        <v>44</v>
      </c>
      <c r="D33" s="132">
        <v>100</v>
      </c>
      <c r="E33" s="133">
        <f>D33</f>
        <v>100</v>
      </c>
      <c r="F33" s="186"/>
      <c r="G33" s="189"/>
      <c r="H33" s="128">
        <f t="shared" si="0"/>
        <v>0</v>
      </c>
      <c r="I33" s="14"/>
      <c r="J33" s="33"/>
      <c r="K33" s="1"/>
      <c r="L33" s="1"/>
      <c r="M33" s="1"/>
    </row>
    <row r="34" spans="1:13">
      <c r="A34" s="1"/>
      <c r="B34" s="10"/>
      <c r="C34" s="32" t="s">
        <v>45</v>
      </c>
      <c r="D34" s="27">
        <v>100</v>
      </c>
      <c r="E34" s="28">
        <f>(D34*1.5/D10)*F10</f>
        <v>150</v>
      </c>
      <c r="F34" s="186"/>
      <c r="G34" s="189"/>
      <c r="H34" s="29">
        <f t="shared" si="0"/>
        <v>50</v>
      </c>
      <c r="I34" s="14"/>
      <c r="J34" s="1"/>
      <c r="K34" s="1"/>
      <c r="L34" s="1"/>
      <c r="M34" s="1"/>
    </row>
    <row r="35" spans="1:13">
      <c r="A35" s="1"/>
      <c r="B35" s="10"/>
      <c r="C35" s="32" t="s">
        <v>46</v>
      </c>
      <c r="D35" s="27">
        <v>100</v>
      </c>
      <c r="E35" s="28">
        <f>(D35*1.5/D10)*F10</f>
        <v>150</v>
      </c>
      <c r="F35" s="186"/>
      <c r="G35" s="189"/>
      <c r="H35" s="29">
        <f t="shared" si="0"/>
        <v>50</v>
      </c>
      <c r="I35" s="14"/>
      <c r="J35" s="1"/>
      <c r="K35" s="1"/>
      <c r="L35" s="1"/>
      <c r="M35" s="1"/>
    </row>
    <row r="36" spans="1:13">
      <c r="A36" s="1"/>
      <c r="B36" s="10"/>
      <c r="C36" s="32" t="s">
        <v>100</v>
      </c>
      <c r="D36" s="27">
        <v>100</v>
      </c>
      <c r="E36" s="28">
        <f>(D36*2/D10)*F10</f>
        <v>200</v>
      </c>
      <c r="F36" s="186"/>
      <c r="G36" s="189"/>
      <c r="H36" s="29">
        <f t="shared" si="0"/>
        <v>100</v>
      </c>
      <c r="I36" s="14"/>
      <c r="J36" s="1"/>
      <c r="K36" s="1"/>
      <c r="L36" s="1"/>
      <c r="M36" s="1"/>
    </row>
    <row r="37" spans="1:13">
      <c r="A37" s="1"/>
      <c r="B37" s="10"/>
      <c r="C37" s="31" t="s">
        <v>101</v>
      </c>
      <c r="D37" s="27">
        <v>100</v>
      </c>
      <c r="E37" s="28">
        <f>(D36*2/D10)*F10</f>
        <v>200</v>
      </c>
      <c r="F37" s="186"/>
      <c r="G37" s="189"/>
      <c r="H37" s="29">
        <f t="shared" si="0"/>
        <v>100</v>
      </c>
      <c r="I37" s="14"/>
      <c r="J37" s="1"/>
      <c r="K37" s="1"/>
      <c r="L37" s="1"/>
      <c r="M37" s="1"/>
    </row>
    <row r="38" spans="1:13" ht="17.25">
      <c r="A38" s="1"/>
      <c r="B38" s="10"/>
      <c r="C38" s="107" t="s">
        <v>47</v>
      </c>
      <c r="D38" s="108">
        <f>SUM(D18:D37)</f>
        <v>2100</v>
      </c>
      <c r="E38" s="39">
        <f>SUM(E18:E37)</f>
        <v>3150</v>
      </c>
      <c r="F38" s="187"/>
      <c r="G38" s="190"/>
      <c r="H38" s="40">
        <f>SUM(H18:H37)</f>
        <v>1050</v>
      </c>
      <c r="I38" s="14"/>
      <c r="J38" s="1"/>
      <c r="K38" s="1"/>
      <c r="L38" s="1"/>
      <c r="M38" s="1"/>
    </row>
    <row r="39" spans="1:13">
      <c r="A39" s="1"/>
      <c r="B39" s="10"/>
      <c r="C39" s="161"/>
      <c r="D39" s="161"/>
      <c r="E39" s="161"/>
      <c r="F39" s="161"/>
      <c r="G39" s="161"/>
      <c r="H39" s="161"/>
      <c r="I39" s="14"/>
      <c r="J39" s="1"/>
      <c r="K39" s="1"/>
      <c r="L39" s="1"/>
      <c r="M39" s="134"/>
    </row>
    <row r="40" spans="1:13">
      <c r="A40" s="1"/>
      <c r="B40" s="10"/>
      <c r="C40" s="193" t="s">
        <v>48</v>
      </c>
      <c r="D40" s="193"/>
      <c r="E40" s="193"/>
      <c r="F40" s="193"/>
      <c r="G40" s="193"/>
      <c r="H40" s="193"/>
      <c r="I40" s="14"/>
      <c r="J40" s="1"/>
      <c r="K40" s="1"/>
      <c r="L40" s="1"/>
      <c r="M40" s="3"/>
    </row>
    <row r="41" spans="1:13" ht="42.75">
      <c r="A41" s="1"/>
      <c r="B41" s="10"/>
      <c r="C41" s="22" t="s">
        <v>25</v>
      </c>
      <c r="D41" s="22" t="s">
        <v>49</v>
      </c>
      <c r="E41" s="42" t="s">
        <v>50</v>
      </c>
      <c r="F41" s="42"/>
      <c r="G41" s="42" t="s">
        <v>28</v>
      </c>
      <c r="H41" s="42" t="s">
        <v>51</v>
      </c>
      <c r="I41" s="14"/>
      <c r="J41" s="1"/>
      <c r="K41" s="1"/>
      <c r="L41" s="1"/>
      <c r="M41" s="1"/>
    </row>
    <row r="42" spans="1:13">
      <c r="A42" s="1"/>
      <c r="B42" s="10"/>
      <c r="C42" s="11" t="s">
        <v>100</v>
      </c>
      <c r="D42" s="109">
        <v>100</v>
      </c>
      <c r="E42" s="28">
        <f>D42*2</f>
        <v>200</v>
      </c>
      <c r="F42" s="42"/>
      <c r="G42" s="42"/>
      <c r="H42" s="135">
        <f>E42-D42</f>
        <v>100</v>
      </c>
      <c r="I42" s="14"/>
      <c r="J42" s="1"/>
      <c r="K42" s="1"/>
      <c r="L42" s="1"/>
      <c r="M42" s="1"/>
    </row>
    <row r="43" spans="1:13">
      <c r="A43" s="1"/>
      <c r="B43" s="10"/>
      <c r="C43" s="43" t="s">
        <v>101</v>
      </c>
      <c r="D43" s="109">
        <v>100</v>
      </c>
      <c r="E43" s="28">
        <f>D43*2</f>
        <v>200</v>
      </c>
      <c r="F43" s="42"/>
      <c r="G43" s="42"/>
      <c r="H43" s="135">
        <f>E43-D43</f>
        <v>100</v>
      </c>
      <c r="I43" s="14"/>
      <c r="J43" s="1"/>
      <c r="K43" s="1"/>
      <c r="L43" s="1"/>
      <c r="M43" s="1"/>
    </row>
    <row r="44" spans="1:13">
      <c r="A44" s="1"/>
      <c r="B44" s="10"/>
      <c r="C44" s="11" t="s">
        <v>102</v>
      </c>
      <c r="D44" s="109">
        <v>100</v>
      </c>
      <c r="E44" s="28">
        <f>D44*2</f>
        <v>200</v>
      </c>
      <c r="F44" s="42"/>
      <c r="G44" s="42"/>
      <c r="H44" s="135">
        <f>E44-D44</f>
        <v>100</v>
      </c>
      <c r="I44" s="14"/>
      <c r="J44" s="1"/>
      <c r="K44" s="1"/>
      <c r="L44" s="1"/>
      <c r="M44" s="1"/>
    </row>
    <row r="45" spans="1:13">
      <c r="A45" s="1"/>
      <c r="B45" s="10"/>
      <c r="C45" s="43" t="s">
        <v>103</v>
      </c>
      <c r="D45" s="109">
        <v>100</v>
      </c>
      <c r="E45" s="28">
        <f>D45*2</f>
        <v>200</v>
      </c>
      <c r="F45" s="42"/>
      <c r="G45" s="42"/>
      <c r="H45" s="135">
        <f>E45-D45</f>
        <v>100</v>
      </c>
      <c r="I45" s="14"/>
      <c r="J45" s="1"/>
      <c r="K45" s="1"/>
      <c r="L45" s="1"/>
      <c r="M45" s="1"/>
    </row>
    <row r="46" spans="1:13" ht="15.75">
      <c r="A46" s="1"/>
      <c r="B46" s="10"/>
      <c r="C46" s="44" t="s">
        <v>47</v>
      </c>
      <c r="D46" s="45">
        <f>SUM(D44:D45)</f>
        <v>200</v>
      </c>
      <c r="E46" s="42"/>
      <c r="F46" s="110"/>
      <c r="G46" s="111"/>
      <c r="H46" s="49">
        <f>SUM(H44:H45)</f>
        <v>200</v>
      </c>
      <c r="I46" s="14"/>
      <c r="J46" s="1"/>
      <c r="K46" s="1"/>
      <c r="L46" s="1"/>
      <c r="M46" s="1"/>
    </row>
    <row r="47" spans="1:13" ht="16.5">
      <c r="A47" s="1"/>
      <c r="B47" s="10"/>
      <c r="C47" s="50" t="s">
        <v>54</v>
      </c>
      <c r="D47" s="51">
        <f>(D38+D46)</f>
        <v>2300</v>
      </c>
      <c r="E47" s="52"/>
      <c r="F47" s="53"/>
      <c r="G47" s="54"/>
      <c r="H47" s="52"/>
      <c r="I47" s="14"/>
      <c r="J47" s="1"/>
      <c r="K47" s="1"/>
      <c r="L47" s="1"/>
      <c r="M47" s="1"/>
    </row>
    <row r="48" spans="1:13">
      <c r="A48" s="1"/>
      <c r="B48" s="10"/>
      <c r="C48" s="193" t="s">
        <v>55</v>
      </c>
      <c r="D48" s="193"/>
      <c r="E48" s="193"/>
      <c r="F48" s="193"/>
      <c r="G48" s="193"/>
      <c r="H48" s="193"/>
      <c r="I48" s="14"/>
      <c r="J48" s="1"/>
      <c r="K48" s="1"/>
      <c r="L48" s="1"/>
      <c r="M48" s="1"/>
    </row>
    <row r="49" spans="1:13" ht="42.75">
      <c r="A49" s="1"/>
      <c r="B49" s="10"/>
      <c r="C49" s="22" t="s">
        <v>25</v>
      </c>
      <c r="D49" s="22" t="s">
        <v>56</v>
      </c>
      <c r="E49" s="22" t="s">
        <v>57</v>
      </c>
      <c r="F49" s="22"/>
      <c r="G49" s="55" t="s">
        <v>28</v>
      </c>
      <c r="H49" s="22" t="s">
        <v>51</v>
      </c>
      <c r="I49" s="14"/>
      <c r="J49" s="1"/>
      <c r="K49" s="1"/>
      <c r="L49" s="1"/>
      <c r="M49" s="1"/>
    </row>
    <row r="50" spans="1:13">
      <c r="A50" s="1"/>
      <c r="B50" s="10"/>
      <c r="C50" s="43" t="s">
        <v>58</v>
      </c>
      <c r="D50" s="56">
        <v>20</v>
      </c>
      <c r="E50" s="57">
        <f>D50*2</f>
        <v>40</v>
      </c>
      <c r="F50" s="112"/>
      <c r="G50" s="113"/>
      <c r="H50" s="29">
        <f>E50-D50</f>
        <v>20</v>
      </c>
      <c r="I50" s="14"/>
      <c r="J50" s="1"/>
      <c r="K50" s="1"/>
      <c r="L50" s="1"/>
      <c r="M50" s="1"/>
    </row>
    <row r="51" spans="1:13">
      <c r="A51" s="1"/>
      <c r="B51" s="10"/>
      <c r="C51" s="43" t="s">
        <v>59</v>
      </c>
      <c r="D51" s="27">
        <v>20</v>
      </c>
      <c r="E51" s="57">
        <f>D51*2</f>
        <v>40</v>
      </c>
      <c r="F51" s="112"/>
      <c r="G51" s="113"/>
      <c r="H51" s="29">
        <f>E51-D51</f>
        <v>20</v>
      </c>
      <c r="I51" s="14"/>
      <c r="J51" s="1"/>
      <c r="K51" s="1"/>
      <c r="L51" s="1"/>
      <c r="M51" s="1"/>
    </row>
    <row r="52" spans="1:13">
      <c r="A52" s="1"/>
      <c r="B52" s="10"/>
      <c r="C52" s="114" t="s">
        <v>47</v>
      </c>
      <c r="D52" s="115">
        <f>SUM(D50:D51)</f>
        <v>40</v>
      </c>
      <c r="E52" s="57">
        <f>SUM(E50:E51)</f>
        <v>80</v>
      </c>
      <c r="F52" s="62"/>
      <c r="G52" s="63"/>
      <c r="H52" s="116">
        <f>SUM(H50:H51)</f>
        <v>40</v>
      </c>
      <c r="I52" s="14"/>
      <c r="J52" s="1"/>
      <c r="K52" s="1"/>
      <c r="L52" s="1"/>
      <c r="M52" s="1"/>
    </row>
    <row r="53" spans="1:13">
      <c r="A53" s="1"/>
      <c r="B53" s="10"/>
      <c r="C53" s="117"/>
      <c r="D53" s="118"/>
      <c r="E53" s="67"/>
      <c r="F53" s="65"/>
      <c r="G53" s="66"/>
      <c r="H53" s="119"/>
      <c r="I53" s="14"/>
      <c r="J53" s="1"/>
      <c r="K53" s="1"/>
      <c r="L53" s="1"/>
      <c r="M53" s="1"/>
    </row>
    <row r="54" spans="1:13">
      <c r="A54" s="1"/>
      <c r="B54" s="10"/>
      <c r="C54" s="194"/>
      <c r="D54" s="194"/>
      <c r="E54" s="194"/>
      <c r="F54" s="65"/>
      <c r="G54" s="66"/>
      <c r="H54" s="67"/>
      <c r="I54" s="14"/>
      <c r="J54" s="1"/>
      <c r="K54" s="1"/>
      <c r="L54" s="1"/>
      <c r="M54" s="1"/>
    </row>
    <row r="55" spans="1:13" ht="17.25">
      <c r="A55" s="1"/>
      <c r="B55" s="10"/>
      <c r="C55" s="197" t="s">
        <v>104</v>
      </c>
      <c r="D55" s="198"/>
      <c r="E55" s="198"/>
      <c r="F55" s="198"/>
      <c r="G55" s="199"/>
      <c r="H55" s="122">
        <f>H38-H46-H52</f>
        <v>810</v>
      </c>
      <c r="I55" s="82"/>
      <c r="J55" s="1"/>
      <c r="K55" s="1"/>
      <c r="L55" s="1"/>
      <c r="M55" s="1"/>
    </row>
    <row r="56" spans="1:13" ht="17.25">
      <c r="A56" s="1"/>
      <c r="B56" s="10"/>
      <c r="C56" s="83"/>
      <c r="D56" s="84"/>
      <c r="E56" s="84"/>
      <c r="F56" s="84"/>
      <c r="G56" s="84"/>
      <c r="H56" s="85"/>
      <c r="I56" s="82"/>
      <c r="J56" s="1"/>
      <c r="K56" s="1"/>
      <c r="L56" s="1"/>
      <c r="M56" s="1"/>
    </row>
    <row r="57" spans="1:13" ht="17.25">
      <c r="A57" s="1"/>
      <c r="B57" s="10"/>
      <c r="C57" s="200" t="s">
        <v>66</v>
      </c>
      <c r="D57" s="201"/>
      <c r="E57" s="201"/>
      <c r="F57" s="201"/>
      <c r="G57" s="201"/>
      <c r="H57" s="202"/>
      <c r="I57" s="82"/>
      <c r="J57" s="1"/>
      <c r="K57" s="1"/>
      <c r="L57" s="1"/>
      <c r="M57" s="1"/>
    </row>
    <row r="58" spans="1:13">
      <c r="A58" s="1"/>
      <c r="B58" s="10"/>
      <c r="C58" s="203" t="s">
        <v>86</v>
      </c>
      <c r="D58" s="204"/>
      <c r="E58" s="204"/>
      <c r="F58" s="204"/>
      <c r="G58" s="204"/>
      <c r="H58" s="205"/>
      <c r="I58" s="82"/>
      <c r="J58" s="1"/>
      <c r="K58" s="1"/>
      <c r="L58" s="1"/>
      <c r="M58" s="1"/>
    </row>
    <row r="59" spans="1:13" ht="15.75" thickBot="1">
      <c r="A59" s="1"/>
      <c r="B59" s="10"/>
      <c r="C59" s="206" t="s">
        <v>87</v>
      </c>
      <c r="D59" s="207"/>
      <c r="E59" s="207"/>
      <c r="F59" s="207"/>
      <c r="G59" s="207"/>
      <c r="H59" s="208"/>
      <c r="I59" s="82"/>
      <c r="J59" s="1"/>
      <c r="K59" s="1"/>
      <c r="L59" s="1"/>
      <c r="M59" s="1"/>
    </row>
    <row r="60" spans="1:13" ht="18" thickBot="1">
      <c r="A60" s="1"/>
      <c r="B60" s="86"/>
      <c r="C60" s="87"/>
      <c r="D60" s="88" t="s">
        <v>69</v>
      </c>
      <c r="E60" s="88" t="s">
        <v>70</v>
      </c>
      <c r="F60" s="123" t="s">
        <v>71</v>
      </c>
      <c r="G60" s="124" t="s">
        <v>72</v>
      </c>
      <c r="H60" s="91" t="s">
        <v>72</v>
      </c>
      <c r="I60" s="14"/>
      <c r="J60" s="1"/>
      <c r="K60" s="1"/>
      <c r="L60" s="1"/>
      <c r="M60" s="1"/>
    </row>
    <row r="61" spans="1:13" ht="17.25">
      <c r="A61" s="1"/>
      <c r="B61" s="86"/>
      <c r="C61" s="92"/>
      <c r="D61" s="97"/>
      <c r="E61" s="94" t="s">
        <v>73</v>
      </c>
      <c r="F61" s="93"/>
      <c r="G61" s="94"/>
      <c r="H61" s="95" t="s">
        <v>74</v>
      </c>
      <c r="I61" s="14"/>
      <c r="J61" s="1"/>
      <c r="K61" s="1"/>
      <c r="L61" s="1"/>
      <c r="M61" s="1"/>
    </row>
    <row r="62" spans="1:13" ht="17.25">
      <c r="A62" s="1"/>
      <c r="B62" s="86"/>
      <c r="C62" s="96" t="s">
        <v>75</v>
      </c>
      <c r="D62" s="97"/>
      <c r="E62" s="209"/>
      <c r="F62" s="210"/>
      <c r="G62" s="98"/>
      <c r="H62" s="99"/>
      <c r="I62" s="14"/>
      <c r="J62" s="1"/>
      <c r="K62" s="1"/>
      <c r="L62" s="1"/>
      <c r="M62" s="1"/>
    </row>
    <row r="63" spans="1:13" ht="17.25">
      <c r="A63" s="1"/>
      <c r="B63" s="86"/>
      <c r="C63" s="96" t="s">
        <v>76</v>
      </c>
      <c r="D63" s="97"/>
      <c r="E63" s="209"/>
      <c r="F63" s="210"/>
      <c r="G63" s="98"/>
      <c r="H63" s="100"/>
      <c r="I63" s="14"/>
      <c r="J63" s="1"/>
      <c r="K63" s="1"/>
      <c r="L63" s="1"/>
      <c r="M63" s="1"/>
    </row>
    <row r="64" spans="1:13" ht="17.25">
      <c r="A64" s="1"/>
      <c r="B64" s="86"/>
      <c r="C64" s="96" t="s">
        <v>77</v>
      </c>
      <c r="D64" s="97"/>
      <c r="E64" s="209"/>
      <c r="F64" s="210"/>
      <c r="G64" s="98"/>
      <c r="H64" s="100"/>
      <c r="I64" s="14"/>
      <c r="J64" s="1"/>
      <c r="K64" s="1"/>
      <c r="L64" s="1"/>
      <c r="M64" s="1"/>
    </row>
    <row r="65" spans="1:13" ht="18" thickBot="1">
      <c r="A65" s="14"/>
      <c r="B65" s="8"/>
      <c r="C65" s="125" t="s">
        <v>78</v>
      </c>
      <c r="D65" s="102" t="s">
        <v>112</v>
      </c>
      <c r="E65" s="191" t="str">
        <f>D65</f>
        <v>.…/…./20</v>
      </c>
      <c r="F65" s="192"/>
      <c r="G65" s="103" t="str">
        <f>D65</f>
        <v>.…/…./20</v>
      </c>
      <c r="H65" s="104" t="str">
        <f>D65</f>
        <v>.…/…./20</v>
      </c>
      <c r="I65" s="14"/>
      <c r="J65" s="1"/>
      <c r="K65" s="1"/>
      <c r="L65" s="1"/>
      <c r="M65" s="1"/>
    </row>
    <row r="66" spans="1:13" ht="15.75" thickBot="1">
      <c r="A66" s="14"/>
      <c r="B66" s="105"/>
      <c r="C66" s="105"/>
      <c r="D66" s="105"/>
      <c r="E66" s="105"/>
      <c r="F66" s="105"/>
      <c r="G66" s="105"/>
      <c r="H66" s="105"/>
      <c r="I66" s="8"/>
      <c r="J66" s="1"/>
      <c r="K66" s="1"/>
      <c r="L66" s="1"/>
      <c r="M66" s="1"/>
    </row>
    <row r="67" spans="1:13">
      <c r="A67" s="1"/>
      <c r="B67" s="1"/>
      <c r="C67" s="1"/>
      <c r="D67" s="1"/>
      <c r="E67" s="1"/>
      <c r="F67" s="1"/>
      <c r="G67" s="1"/>
      <c r="H67" s="1"/>
      <c r="I67" s="1"/>
      <c r="J67" s="1"/>
      <c r="K67" s="1"/>
      <c r="L67" s="1"/>
      <c r="M67" s="1"/>
    </row>
  </sheetData>
  <mergeCells count="36">
    <mergeCell ref="F6:H6"/>
    <mergeCell ref="C2:I2"/>
    <mergeCell ref="C3:H3"/>
    <mergeCell ref="C4:H4"/>
    <mergeCell ref="C5:H5"/>
    <mergeCell ref="F7:H7"/>
    <mergeCell ref="K7:M9"/>
    <mergeCell ref="F8:H8"/>
    <mergeCell ref="F9:H9"/>
    <mergeCell ref="F10:H10"/>
    <mergeCell ref="C12:C13"/>
    <mergeCell ref="D12:D13"/>
    <mergeCell ref="K12:M14"/>
    <mergeCell ref="E13:E14"/>
    <mergeCell ref="F13:H13"/>
    <mergeCell ref="F14:H14"/>
    <mergeCell ref="E11:E12"/>
    <mergeCell ref="F11:H12"/>
    <mergeCell ref="C15:H15"/>
    <mergeCell ref="C16:H16"/>
    <mergeCell ref="E17:F17"/>
    <mergeCell ref="K17:M19"/>
    <mergeCell ref="F18:F38"/>
    <mergeCell ref="G18:G38"/>
    <mergeCell ref="E65:F65"/>
    <mergeCell ref="C39:H39"/>
    <mergeCell ref="C40:H40"/>
    <mergeCell ref="C48:H48"/>
    <mergeCell ref="C54:E54"/>
    <mergeCell ref="C55:G55"/>
    <mergeCell ref="C57:H57"/>
    <mergeCell ref="C58:H58"/>
    <mergeCell ref="C59:H59"/>
    <mergeCell ref="E62:F62"/>
    <mergeCell ref="E63:F63"/>
    <mergeCell ref="E64:F64"/>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70"/>
  <sheetViews>
    <sheetView topLeftCell="A40" workbookViewId="0">
      <selection activeCell="D72" sqref="D72"/>
    </sheetView>
  </sheetViews>
  <sheetFormatPr defaultRowHeight="15"/>
  <cols>
    <col min="2" max="2" width="30.5703125" bestFit="1" customWidth="1"/>
    <col min="3" max="3" width="22.42578125" bestFit="1" customWidth="1"/>
    <col min="4" max="4" width="25.5703125" bestFit="1" customWidth="1"/>
    <col min="5" max="5" width="16.42578125" hidden="1" customWidth="1"/>
    <col min="6" max="6" width="35.5703125" customWidth="1"/>
    <col min="7" max="7" width="3.5703125" customWidth="1"/>
  </cols>
  <sheetData>
    <row r="1" spans="1:12" ht="15.75" thickBot="1">
      <c r="A1" s="1"/>
      <c r="B1" s="1"/>
      <c r="C1" s="1"/>
      <c r="D1" s="1"/>
      <c r="E1" s="1"/>
      <c r="F1" s="1"/>
      <c r="G1" s="1"/>
      <c r="H1" s="1"/>
      <c r="I1" s="2"/>
      <c r="J1" s="2"/>
      <c r="K1" s="2"/>
      <c r="L1" s="1"/>
    </row>
    <row r="2" spans="1:12" ht="27" thickBot="1">
      <c r="A2" s="4"/>
      <c r="B2" s="153" t="s">
        <v>0</v>
      </c>
      <c r="C2" s="153"/>
      <c r="D2" s="153"/>
      <c r="E2" s="153"/>
      <c r="F2" s="153"/>
      <c r="G2" s="154"/>
      <c r="H2" s="1"/>
      <c r="I2" s="1"/>
      <c r="L2" s="1"/>
    </row>
    <row r="3" spans="1:12" ht="15.75">
      <c r="A3" s="5"/>
      <c r="B3" s="155" t="s">
        <v>1</v>
      </c>
      <c r="C3" s="155"/>
      <c r="D3" s="155"/>
      <c r="E3" s="155"/>
      <c r="F3" s="155"/>
      <c r="G3" s="6"/>
      <c r="H3" s="1"/>
      <c r="I3" s="1"/>
      <c r="L3" s="1"/>
    </row>
    <row r="4" spans="1:12" ht="15.75" thickBot="1">
      <c r="A4" s="7"/>
      <c r="B4" s="156" t="s">
        <v>88</v>
      </c>
      <c r="C4" s="156"/>
      <c r="D4" s="156"/>
      <c r="E4" s="156"/>
      <c r="F4" s="156"/>
      <c r="G4" s="8"/>
      <c r="H4" s="1"/>
      <c r="I4" s="2"/>
      <c r="J4" s="2"/>
      <c r="K4" s="2"/>
      <c r="L4" s="1"/>
    </row>
    <row r="5" spans="1:12">
      <c r="A5" s="5"/>
      <c r="B5" s="157"/>
      <c r="C5" s="157"/>
      <c r="D5" s="157"/>
      <c r="E5" s="157"/>
      <c r="F5" s="157"/>
      <c r="G5" s="9"/>
      <c r="H5" s="1"/>
      <c r="I5" s="2"/>
      <c r="J5" s="2"/>
      <c r="K5" s="2"/>
      <c r="L5" s="1"/>
    </row>
    <row r="6" spans="1:12">
      <c r="A6" s="10"/>
      <c r="B6" s="11" t="s">
        <v>3</v>
      </c>
      <c r="C6" s="12"/>
      <c r="D6" s="13" t="s">
        <v>4</v>
      </c>
      <c r="E6" s="214" t="s">
        <v>80</v>
      </c>
      <c r="F6" s="216"/>
      <c r="G6" s="14"/>
      <c r="H6" s="1"/>
      <c r="I6" s="2"/>
      <c r="J6" s="2"/>
      <c r="K6" s="2"/>
      <c r="L6" s="1"/>
    </row>
    <row r="7" spans="1:12" ht="15.75">
      <c r="A7" s="10"/>
      <c r="B7" s="11" t="s">
        <v>6</v>
      </c>
      <c r="C7" s="15"/>
      <c r="D7" s="13" t="s">
        <v>7</v>
      </c>
      <c r="E7" s="150">
        <v>12</v>
      </c>
      <c r="F7" s="152"/>
      <c r="G7" s="14"/>
      <c r="H7" s="1"/>
      <c r="I7" s="212" t="s">
        <v>89</v>
      </c>
      <c r="J7" s="213"/>
      <c r="K7" s="213"/>
      <c r="L7" s="1"/>
    </row>
    <row r="8" spans="1:12">
      <c r="A8" s="10"/>
      <c r="B8" s="11" t="s">
        <v>9</v>
      </c>
      <c r="C8" s="15"/>
      <c r="D8" s="13" t="s">
        <v>81</v>
      </c>
      <c r="E8" s="162"/>
      <c r="F8" s="162"/>
      <c r="G8" s="14"/>
      <c r="H8" s="1"/>
      <c r="I8" s="213"/>
      <c r="J8" s="213"/>
      <c r="K8" s="213"/>
      <c r="L8" s="1"/>
    </row>
    <row r="9" spans="1:12">
      <c r="A9" s="10"/>
      <c r="B9" s="11" t="s">
        <v>11</v>
      </c>
      <c r="C9" s="17"/>
      <c r="D9" s="18" t="s">
        <v>12</v>
      </c>
      <c r="E9" s="163"/>
      <c r="F9" s="163"/>
      <c r="G9" s="14"/>
      <c r="H9" s="1"/>
      <c r="I9" s="213"/>
      <c r="J9" s="213"/>
      <c r="K9" s="213"/>
      <c r="L9" s="1"/>
    </row>
    <row r="10" spans="1:12" ht="11.25" customHeight="1">
      <c r="A10" s="10"/>
      <c r="B10" s="11" t="s">
        <v>13</v>
      </c>
      <c r="C10" s="19">
        <v>30</v>
      </c>
      <c r="D10" s="11" t="s">
        <v>14</v>
      </c>
      <c r="E10" s="163">
        <v>14</v>
      </c>
      <c r="F10" s="163"/>
      <c r="G10" s="14"/>
      <c r="H10" s="1"/>
      <c r="I10" s="2"/>
      <c r="J10" s="2"/>
      <c r="K10" s="2"/>
      <c r="L10" s="1"/>
    </row>
    <row r="11" spans="1:12" ht="40.5" customHeight="1">
      <c r="A11" s="10"/>
      <c r="B11" s="11" t="s">
        <v>15</v>
      </c>
      <c r="C11" s="20">
        <f>F58</f>
        <v>85.333333333333314</v>
      </c>
      <c r="D11" s="164" t="s">
        <v>16</v>
      </c>
      <c r="E11" s="166" t="s">
        <v>90</v>
      </c>
      <c r="F11" s="168"/>
      <c r="G11" s="14"/>
      <c r="H11" s="1"/>
      <c r="I11" s="2"/>
      <c r="J11" s="2"/>
      <c r="K11" s="2"/>
      <c r="L11" s="1"/>
    </row>
    <row r="12" spans="1:12">
      <c r="A12" s="10"/>
      <c r="B12" s="164" t="s">
        <v>18</v>
      </c>
      <c r="C12" s="172"/>
      <c r="D12" s="165"/>
      <c r="E12" s="169"/>
      <c r="F12" s="171"/>
      <c r="G12" s="14"/>
      <c r="H12" s="1"/>
      <c r="I12" s="212" t="s">
        <v>19</v>
      </c>
      <c r="J12" s="213"/>
      <c r="K12" s="213"/>
      <c r="L12" s="1"/>
    </row>
    <row r="13" spans="1:12">
      <c r="A13" s="10"/>
      <c r="B13" s="165"/>
      <c r="C13" s="173"/>
      <c r="D13" s="174" t="s">
        <v>20</v>
      </c>
      <c r="E13" s="176" t="s">
        <v>21</v>
      </c>
      <c r="F13" s="178"/>
      <c r="G13" s="14"/>
      <c r="H13" s="1"/>
      <c r="I13" s="213"/>
      <c r="J13" s="213"/>
      <c r="K13" s="213"/>
      <c r="L13" s="1"/>
    </row>
    <row r="14" spans="1:12">
      <c r="A14" s="10"/>
      <c r="B14" s="11" t="s">
        <v>22</v>
      </c>
      <c r="C14" s="21"/>
      <c r="D14" s="175"/>
      <c r="E14" s="179" t="s">
        <v>23</v>
      </c>
      <c r="F14" s="181"/>
      <c r="G14" s="14"/>
      <c r="H14" s="1"/>
      <c r="I14" s="213"/>
      <c r="J14" s="213"/>
      <c r="K14" s="213"/>
      <c r="L14" s="1"/>
    </row>
    <row r="15" spans="1:12">
      <c r="A15" s="10"/>
      <c r="B15" s="182"/>
      <c r="C15" s="182"/>
      <c r="D15" s="182"/>
      <c r="E15" s="182"/>
      <c r="F15" s="182"/>
      <c r="G15" s="14"/>
      <c r="H15" s="1"/>
      <c r="I15" s="1"/>
      <c r="J15" s="1"/>
      <c r="K15" s="1"/>
      <c r="L15" s="1"/>
    </row>
    <row r="16" spans="1:12">
      <c r="A16" s="10"/>
      <c r="B16" s="183" t="s">
        <v>24</v>
      </c>
      <c r="C16" s="183"/>
      <c r="D16" s="183"/>
      <c r="E16" s="183"/>
      <c r="F16" s="183"/>
      <c r="G16" s="14"/>
      <c r="H16" s="1"/>
      <c r="I16" s="1"/>
      <c r="J16" s="1"/>
      <c r="K16" s="1"/>
      <c r="L16" s="1"/>
    </row>
    <row r="17" spans="1:12" ht="38.25">
      <c r="A17" s="10"/>
      <c r="B17" s="22" t="s">
        <v>25</v>
      </c>
      <c r="C17" s="23" t="s">
        <v>91</v>
      </c>
      <c r="D17" s="184" t="s">
        <v>27</v>
      </c>
      <c r="E17" s="184"/>
      <c r="F17" s="25" t="s">
        <v>28</v>
      </c>
      <c r="G17" s="14"/>
      <c r="H17" s="1"/>
      <c r="I17" s="1"/>
      <c r="J17" s="1"/>
      <c r="K17" s="1"/>
      <c r="L17" s="1"/>
    </row>
    <row r="18" spans="1:12">
      <c r="A18" s="10"/>
      <c r="B18" s="26" t="s">
        <v>29</v>
      </c>
      <c r="C18" s="27">
        <v>10</v>
      </c>
      <c r="D18" s="28">
        <f>(C18/3/C10)*E10</f>
        <v>1.5555555555555556</v>
      </c>
      <c r="E18" s="185"/>
      <c r="F18" s="29">
        <f t="shared" ref="F18:F31" si="0">C18/3-D18</f>
        <v>1.7777777777777779</v>
      </c>
      <c r="G18" s="14"/>
      <c r="H18" s="1"/>
      <c r="I18" s="30"/>
      <c r="J18" s="1"/>
      <c r="K18" s="1"/>
      <c r="L18" s="1"/>
    </row>
    <row r="19" spans="1:12">
      <c r="A19" s="10"/>
      <c r="B19" s="31" t="s">
        <v>30</v>
      </c>
      <c r="C19" s="27">
        <v>0</v>
      </c>
      <c r="D19" s="28">
        <f>(C19/3/C10)*E10</f>
        <v>0</v>
      </c>
      <c r="E19" s="186"/>
      <c r="F19" s="29">
        <f t="shared" si="0"/>
        <v>0</v>
      </c>
      <c r="G19" s="14"/>
      <c r="H19" s="1"/>
      <c r="I19" s="30"/>
      <c r="J19" s="1"/>
      <c r="K19" s="1"/>
      <c r="L19" s="1"/>
    </row>
    <row r="20" spans="1:12">
      <c r="A20" s="10"/>
      <c r="B20" s="31" t="s">
        <v>31</v>
      </c>
      <c r="C20" s="27">
        <v>0</v>
      </c>
      <c r="D20" s="28">
        <f>(C20/3/C10)*E10</f>
        <v>0</v>
      </c>
      <c r="E20" s="186"/>
      <c r="F20" s="29">
        <f t="shared" si="0"/>
        <v>0</v>
      </c>
      <c r="G20" s="14"/>
      <c r="H20" s="1"/>
      <c r="I20" s="1"/>
      <c r="J20" s="1"/>
      <c r="K20" s="1"/>
      <c r="L20" s="1"/>
    </row>
    <row r="21" spans="1:12">
      <c r="A21" s="10"/>
      <c r="B21" s="31" t="s">
        <v>32</v>
      </c>
      <c r="C21" s="27">
        <v>0</v>
      </c>
      <c r="D21" s="28">
        <f>(C21/3/C10)*E10</f>
        <v>0</v>
      </c>
      <c r="E21" s="186"/>
      <c r="F21" s="29">
        <f t="shared" si="0"/>
        <v>0</v>
      </c>
      <c r="G21" s="14"/>
      <c r="H21" s="1"/>
      <c r="I21" s="1"/>
      <c r="J21" s="1"/>
      <c r="K21" s="1"/>
      <c r="L21" s="1"/>
    </row>
    <row r="22" spans="1:12">
      <c r="A22" s="10"/>
      <c r="B22" s="31" t="s">
        <v>33</v>
      </c>
      <c r="C22" s="27">
        <v>50</v>
      </c>
      <c r="D22" s="28">
        <f>(C22/3/C10)*E10</f>
        <v>7.7777777777777786</v>
      </c>
      <c r="E22" s="186"/>
      <c r="F22" s="29">
        <f t="shared" si="0"/>
        <v>8.8888888888888893</v>
      </c>
      <c r="G22" s="14"/>
      <c r="H22" s="1"/>
      <c r="I22" s="1"/>
      <c r="J22" s="1"/>
      <c r="K22" s="1"/>
      <c r="L22" s="1"/>
    </row>
    <row r="23" spans="1:12">
      <c r="A23" s="10"/>
      <c r="B23" s="31" t="s">
        <v>34</v>
      </c>
      <c r="C23" s="27">
        <v>500</v>
      </c>
      <c r="D23" s="28">
        <f>(C23/3/C10)*E10</f>
        <v>77.777777777777771</v>
      </c>
      <c r="E23" s="186"/>
      <c r="F23" s="29">
        <f t="shared" si="0"/>
        <v>88.888888888888886</v>
      </c>
      <c r="G23" s="14"/>
      <c r="H23" s="1"/>
      <c r="I23" s="1"/>
      <c r="J23" s="1"/>
      <c r="K23" s="1"/>
      <c r="L23" s="1"/>
    </row>
    <row r="24" spans="1:12">
      <c r="A24" s="10"/>
      <c r="B24" s="32" t="s">
        <v>35</v>
      </c>
      <c r="C24" s="27">
        <v>10</v>
      </c>
      <c r="D24" s="28">
        <f>(C24/3/C10)*E10</f>
        <v>1.5555555555555556</v>
      </c>
      <c r="E24" s="186"/>
      <c r="F24" s="29">
        <f t="shared" si="0"/>
        <v>1.7777777777777779</v>
      </c>
      <c r="G24" s="14"/>
      <c r="H24" s="1"/>
      <c r="I24" s="1"/>
      <c r="J24" s="1"/>
      <c r="K24" s="1"/>
      <c r="L24" s="1"/>
    </row>
    <row r="25" spans="1:12">
      <c r="A25" s="10"/>
      <c r="B25" s="31" t="s">
        <v>36</v>
      </c>
      <c r="C25" s="27">
        <v>0</v>
      </c>
      <c r="D25" s="28">
        <f>(C25/3/C10)*E10</f>
        <v>0</v>
      </c>
      <c r="E25" s="186"/>
      <c r="F25" s="29">
        <f t="shared" si="0"/>
        <v>0</v>
      </c>
      <c r="G25" s="14"/>
      <c r="H25" s="1"/>
      <c r="I25" s="1"/>
      <c r="J25" s="1"/>
      <c r="K25" s="1"/>
      <c r="L25" s="1"/>
    </row>
    <row r="26" spans="1:12">
      <c r="A26" s="10"/>
      <c r="B26" s="31" t="s">
        <v>37</v>
      </c>
      <c r="C26" s="27">
        <v>5</v>
      </c>
      <c r="D26" s="28">
        <f>(C26/3/C10)*E10</f>
        <v>0.77777777777777779</v>
      </c>
      <c r="E26" s="186"/>
      <c r="F26" s="29">
        <f t="shared" si="0"/>
        <v>0.88888888888888895</v>
      </c>
      <c r="G26" s="14"/>
      <c r="H26" s="1"/>
      <c r="I26" s="1"/>
      <c r="J26" s="1"/>
      <c r="K26" s="1"/>
      <c r="L26" s="1"/>
    </row>
    <row r="27" spans="1:12">
      <c r="A27" s="10"/>
      <c r="B27" s="31" t="s">
        <v>38</v>
      </c>
      <c r="C27" s="27">
        <v>0</v>
      </c>
      <c r="D27" s="28">
        <f>(C27/3/C10)*E10</f>
        <v>0</v>
      </c>
      <c r="E27" s="186"/>
      <c r="F27" s="29">
        <f t="shared" si="0"/>
        <v>0</v>
      </c>
      <c r="G27" s="14"/>
      <c r="H27" s="1"/>
      <c r="I27" s="1"/>
      <c r="J27" s="1"/>
      <c r="K27" s="1"/>
      <c r="L27" s="1"/>
    </row>
    <row r="28" spans="1:12">
      <c r="A28" s="10"/>
      <c r="B28" s="31" t="s">
        <v>39</v>
      </c>
      <c r="C28" s="27">
        <v>0</v>
      </c>
      <c r="D28" s="28">
        <f>(C28/3/C10*E10)</f>
        <v>0</v>
      </c>
      <c r="E28" s="186"/>
      <c r="F28" s="29">
        <f t="shared" si="0"/>
        <v>0</v>
      </c>
      <c r="G28" s="14"/>
      <c r="H28" s="1"/>
      <c r="I28" s="1"/>
      <c r="J28" s="1"/>
      <c r="K28" s="1"/>
      <c r="L28" s="1"/>
    </row>
    <row r="29" spans="1:12">
      <c r="A29" s="10"/>
      <c r="B29" s="31" t="s">
        <v>40</v>
      </c>
      <c r="C29" s="27">
        <v>0</v>
      </c>
      <c r="D29" s="28">
        <f>(C29/3/C10)*E10</f>
        <v>0</v>
      </c>
      <c r="E29" s="186"/>
      <c r="F29" s="29">
        <f t="shared" si="0"/>
        <v>0</v>
      </c>
      <c r="G29" s="14"/>
      <c r="H29" s="1"/>
      <c r="I29" s="1"/>
      <c r="J29" s="1"/>
      <c r="K29" s="1"/>
      <c r="L29" s="1"/>
    </row>
    <row r="30" spans="1:12">
      <c r="A30" s="10"/>
      <c r="B30" s="31" t="s">
        <v>41</v>
      </c>
      <c r="C30" s="27">
        <v>10</v>
      </c>
      <c r="D30" s="28">
        <f>(C30/3/C10)*E10</f>
        <v>1.5555555555555556</v>
      </c>
      <c r="E30" s="186"/>
      <c r="F30" s="29">
        <f t="shared" si="0"/>
        <v>1.7777777777777779</v>
      </c>
      <c r="G30" s="14"/>
      <c r="H30" s="1"/>
      <c r="I30" s="1"/>
      <c r="J30" s="1"/>
      <c r="K30" s="1"/>
      <c r="L30" s="1"/>
    </row>
    <row r="31" spans="1:12">
      <c r="A31" s="10"/>
      <c r="B31" s="32" t="s">
        <v>42</v>
      </c>
      <c r="C31" s="27">
        <v>0</v>
      </c>
      <c r="D31" s="28">
        <f>(C31/3/C10)*E10</f>
        <v>0</v>
      </c>
      <c r="E31" s="186"/>
      <c r="F31" s="29">
        <f t="shared" si="0"/>
        <v>0</v>
      </c>
      <c r="G31" s="14"/>
      <c r="H31" s="33"/>
      <c r="I31" s="1"/>
      <c r="J31" s="1"/>
      <c r="K31" s="1"/>
      <c r="L31" s="1"/>
    </row>
    <row r="32" spans="1:12">
      <c r="A32" s="10"/>
      <c r="B32" s="32" t="s">
        <v>43</v>
      </c>
      <c r="C32" s="27">
        <v>0</v>
      </c>
      <c r="D32" s="28">
        <f>C32</f>
        <v>0</v>
      </c>
      <c r="E32" s="186"/>
      <c r="F32" s="34">
        <f>C32-D32</f>
        <v>0</v>
      </c>
      <c r="G32" s="14"/>
      <c r="H32" s="33"/>
      <c r="I32" s="1"/>
      <c r="J32" s="1"/>
      <c r="K32" s="1"/>
      <c r="L32" s="1"/>
    </row>
    <row r="33" spans="1:12">
      <c r="A33" s="10"/>
      <c r="B33" s="32" t="s">
        <v>44</v>
      </c>
      <c r="C33" s="27">
        <v>0</v>
      </c>
      <c r="D33" s="28">
        <f>C33</f>
        <v>0</v>
      </c>
      <c r="E33" s="186"/>
      <c r="F33" s="34">
        <f>C33-D33</f>
        <v>0</v>
      </c>
      <c r="G33" s="14"/>
      <c r="H33" s="33"/>
      <c r="I33" s="1"/>
      <c r="J33" s="1"/>
      <c r="K33" s="1"/>
      <c r="L33" s="1"/>
    </row>
    <row r="34" spans="1:12">
      <c r="A34" s="10"/>
      <c r="B34" s="32" t="s">
        <v>45</v>
      </c>
      <c r="C34" s="27">
        <v>0</v>
      </c>
      <c r="D34" s="28">
        <f>(C34)</f>
        <v>0</v>
      </c>
      <c r="E34" s="186"/>
      <c r="F34" s="35">
        <f>C34-D34</f>
        <v>0</v>
      </c>
      <c r="G34" s="14"/>
      <c r="H34" s="1"/>
      <c r="I34" s="1"/>
      <c r="J34" s="1"/>
      <c r="K34" s="1"/>
      <c r="L34" s="1"/>
    </row>
    <row r="35" spans="1:12">
      <c r="A35" s="10"/>
      <c r="B35" s="31" t="s">
        <v>46</v>
      </c>
      <c r="C35" s="27">
        <v>0</v>
      </c>
      <c r="D35" s="28">
        <f>(C35/3/C10)*E10</f>
        <v>0</v>
      </c>
      <c r="E35" s="186"/>
      <c r="F35" s="36">
        <f>C35/3-D35</f>
        <v>0</v>
      </c>
      <c r="G35" s="14"/>
      <c r="H35" s="1"/>
      <c r="I35" s="1"/>
      <c r="J35" s="1"/>
      <c r="K35" s="1"/>
      <c r="L35" s="1"/>
    </row>
    <row r="36" spans="1:12" ht="17.25">
      <c r="A36" s="10"/>
      <c r="B36" s="107" t="s">
        <v>47</v>
      </c>
      <c r="C36" s="108">
        <f>SUM(C18:C35)</f>
        <v>585</v>
      </c>
      <c r="D36" s="39">
        <f>SUM(D18:D35)</f>
        <v>90.999999999999986</v>
      </c>
      <c r="E36" s="187"/>
      <c r="F36" s="40">
        <f>SUM(F18:F35)</f>
        <v>103.99999999999999</v>
      </c>
      <c r="G36" s="14"/>
      <c r="H36" s="1"/>
      <c r="I36" s="1"/>
      <c r="J36" s="1"/>
      <c r="K36" s="1"/>
      <c r="L36" s="1"/>
    </row>
    <row r="37" spans="1:12">
      <c r="A37" s="10"/>
      <c r="B37" s="211"/>
      <c r="C37" s="211"/>
      <c r="D37" s="211"/>
      <c r="E37" s="211"/>
      <c r="F37" s="211"/>
      <c r="G37" s="14"/>
      <c r="H37" s="1"/>
      <c r="I37" s="3"/>
      <c r="J37" s="3"/>
      <c r="K37" s="41"/>
      <c r="L37" s="1"/>
    </row>
    <row r="38" spans="1:12">
      <c r="A38" s="10"/>
      <c r="B38" s="193" t="s">
        <v>48</v>
      </c>
      <c r="C38" s="193"/>
      <c r="D38" s="193"/>
      <c r="E38" s="193"/>
      <c r="F38" s="193"/>
      <c r="G38" s="14"/>
      <c r="H38" s="1"/>
      <c r="I38" s="3"/>
      <c r="J38" s="3"/>
      <c r="K38" s="3"/>
      <c r="L38" s="1"/>
    </row>
    <row r="39" spans="1:12" ht="28.5">
      <c r="A39" s="10"/>
      <c r="B39" s="22" t="s">
        <v>25</v>
      </c>
      <c r="C39" s="22" t="s">
        <v>49</v>
      </c>
      <c r="D39" s="42" t="s">
        <v>50</v>
      </c>
      <c r="E39" s="42"/>
      <c r="F39" s="42" t="s">
        <v>51</v>
      </c>
      <c r="G39" s="14"/>
      <c r="H39" s="1"/>
      <c r="I39" s="217"/>
      <c r="J39" s="218"/>
      <c r="K39" s="218"/>
      <c r="L39" s="1"/>
    </row>
    <row r="40" spans="1:12">
      <c r="A40" s="10"/>
      <c r="B40" s="43" t="s">
        <v>92</v>
      </c>
      <c r="C40" s="27">
        <v>20</v>
      </c>
      <c r="D40" s="29">
        <f>C40/2</f>
        <v>10</v>
      </c>
      <c r="E40" s="109"/>
      <c r="F40" s="29">
        <f>D40/30*(30-E10)</f>
        <v>5.333333333333333</v>
      </c>
      <c r="G40" s="14"/>
      <c r="H40" s="1"/>
      <c r="I40" s="218"/>
      <c r="J40" s="218"/>
      <c r="K40" s="218"/>
      <c r="L40" s="1"/>
    </row>
    <row r="41" spans="1:12">
      <c r="A41" s="10"/>
      <c r="B41" s="43" t="s">
        <v>93</v>
      </c>
      <c r="C41" s="27">
        <v>0</v>
      </c>
      <c r="D41" s="29">
        <f>C41/2</f>
        <v>0</v>
      </c>
      <c r="E41" s="109"/>
      <c r="F41" s="29">
        <f>D41/30*(30-E10)</f>
        <v>0</v>
      </c>
      <c r="G41" s="14"/>
      <c r="H41" s="1"/>
      <c r="I41" s="218"/>
      <c r="J41" s="218"/>
      <c r="K41" s="218"/>
      <c r="L41" s="1"/>
    </row>
    <row r="42" spans="1:12" ht="15.75">
      <c r="A42" s="10"/>
      <c r="B42" s="44" t="s">
        <v>47</v>
      </c>
      <c r="C42" s="126">
        <f>C40+C41</f>
        <v>20</v>
      </c>
      <c r="D42" s="46">
        <f>SUM(D40:D41)</f>
        <v>10</v>
      </c>
      <c r="E42" s="110"/>
      <c r="F42" s="49">
        <f>SUM(F40:F41)</f>
        <v>5.333333333333333</v>
      </c>
      <c r="G42" s="14"/>
      <c r="H42" s="1"/>
      <c r="I42" s="3"/>
      <c r="J42" s="3"/>
      <c r="K42" s="3"/>
      <c r="L42" s="1"/>
    </row>
    <row r="43" spans="1:12" ht="16.5">
      <c r="A43" s="10"/>
      <c r="B43" s="50" t="s">
        <v>54</v>
      </c>
      <c r="C43" s="51">
        <f>(C36+C42)</f>
        <v>605</v>
      </c>
      <c r="D43" s="52"/>
      <c r="E43" s="53"/>
      <c r="F43" s="52">
        <f>F36+F42</f>
        <v>109.33333333333331</v>
      </c>
      <c r="G43" s="14"/>
      <c r="H43" s="1"/>
      <c r="I43" s="3"/>
      <c r="J43" s="3"/>
      <c r="K43" s="3"/>
      <c r="L43" s="1"/>
    </row>
    <row r="44" spans="1:12">
      <c r="A44" s="10"/>
      <c r="B44" s="193" t="s">
        <v>55</v>
      </c>
      <c r="C44" s="193"/>
      <c r="D44" s="193"/>
      <c r="E44" s="193"/>
      <c r="F44" s="193"/>
      <c r="G44" s="14"/>
      <c r="H44" s="1"/>
      <c r="I44" s="3"/>
      <c r="J44" s="3"/>
      <c r="K44" s="3"/>
      <c r="L44" s="1"/>
    </row>
    <row r="45" spans="1:12" ht="28.5">
      <c r="A45" s="10"/>
      <c r="B45" s="22" t="s">
        <v>25</v>
      </c>
      <c r="C45" s="22" t="s">
        <v>56</v>
      </c>
      <c r="D45" s="22" t="s">
        <v>57</v>
      </c>
      <c r="E45" s="22"/>
      <c r="F45" s="22" t="s">
        <v>51</v>
      </c>
      <c r="G45" s="14"/>
      <c r="H45" s="1"/>
      <c r="I45" s="219" t="s">
        <v>94</v>
      </c>
      <c r="J45" s="220"/>
      <c r="K45" s="220"/>
      <c r="L45" s="221">
        <f>F48+F50</f>
        <v>18.666666666666664</v>
      </c>
    </row>
    <row r="46" spans="1:12">
      <c r="A46" s="10"/>
      <c r="B46" s="43" t="s">
        <v>58</v>
      </c>
      <c r="C46" s="56">
        <v>10</v>
      </c>
      <c r="D46" s="57">
        <f>(C46/C10)/3*E10</f>
        <v>1.5555555555555554</v>
      </c>
      <c r="E46" s="58"/>
      <c r="F46" s="29">
        <f>C46/3-D46</f>
        <v>1.7777777777777781</v>
      </c>
      <c r="G46" s="14"/>
      <c r="H46" s="1"/>
      <c r="I46" s="220"/>
      <c r="J46" s="220"/>
      <c r="K46" s="220"/>
      <c r="L46" s="221"/>
    </row>
    <row r="47" spans="1:12">
      <c r="A47" s="10"/>
      <c r="B47" s="43" t="s">
        <v>59</v>
      </c>
      <c r="C47" s="27">
        <v>20</v>
      </c>
      <c r="D47" s="57">
        <f>(C47/C10)/3*E10</f>
        <v>3.1111111111111107</v>
      </c>
      <c r="E47" s="58"/>
      <c r="F47" s="29">
        <f>C47/3-D47</f>
        <v>3.5555555555555562</v>
      </c>
      <c r="G47" s="14"/>
      <c r="H47" s="1"/>
      <c r="I47" s="220"/>
      <c r="J47" s="220"/>
      <c r="K47" s="220"/>
      <c r="L47" s="221"/>
    </row>
    <row r="48" spans="1:12">
      <c r="A48" s="10"/>
      <c r="B48" s="127" t="s">
        <v>95</v>
      </c>
      <c r="C48" s="56">
        <v>30</v>
      </c>
      <c r="D48" s="57">
        <f>C48/2</f>
        <v>15</v>
      </c>
      <c r="E48" s="58"/>
      <c r="F48" s="128">
        <f>D48/30*(30-E10)</f>
        <v>8</v>
      </c>
      <c r="G48" s="14"/>
      <c r="H48" s="1"/>
      <c r="I48" s="3"/>
      <c r="J48" s="3"/>
      <c r="K48" s="3"/>
      <c r="L48" s="1"/>
    </row>
    <row r="49" spans="1:12">
      <c r="A49" s="10"/>
      <c r="B49" s="127" t="s">
        <v>96</v>
      </c>
      <c r="C49" s="56">
        <v>5</v>
      </c>
      <c r="D49" s="57">
        <f>C49/2</f>
        <v>2.5</v>
      </c>
      <c r="E49" s="58"/>
      <c r="F49" s="36">
        <f>D49/30*(30-E10)</f>
        <v>1.3333333333333333</v>
      </c>
      <c r="G49" s="14"/>
      <c r="H49" s="1"/>
      <c r="I49" s="1"/>
      <c r="J49" s="1"/>
      <c r="K49" s="1"/>
      <c r="L49" s="1"/>
    </row>
    <row r="50" spans="1:12">
      <c r="A50" s="10"/>
      <c r="B50" s="11" t="s">
        <v>97</v>
      </c>
      <c r="C50" s="56">
        <v>40</v>
      </c>
      <c r="D50" s="57">
        <f>C50/2</f>
        <v>20</v>
      </c>
      <c r="E50" s="58"/>
      <c r="F50" s="128">
        <f>D50/30*(30-E10)</f>
        <v>10.666666666666666</v>
      </c>
      <c r="G50" s="14"/>
      <c r="H50" s="1"/>
      <c r="I50" s="1"/>
      <c r="J50" s="1"/>
      <c r="K50" s="1"/>
      <c r="L50" s="1"/>
    </row>
    <row r="51" spans="1:12">
      <c r="A51" s="10"/>
      <c r="B51" s="11" t="s">
        <v>98</v>
      </c>
      <c r="C51" s="27">
        <v>6</v>
      </c>
      <c r="D51" s="57">
        <f>C51/2</f>
        <v>3</v>
      </c>
      <c r="E51" s="58"/>
      <c r="F51" s="36">
        <f>D51/30*(30-E10)</f>
        <v>1.6</v>
      </c>
      <c r="G51" s="14"/>
      <c r="H51" s="1"/>
      <c r="I51" s="1"/>
      <c r="J51" s="1"/>
      <c r="K51" s="1"/>
      <c r="L51" s="1"/>
    </row>
    <row r="52" spans="1:12">
      <c r="A52" s="10"/>
      <c r="B52" s="60" t="s">
        <v>47</v>
      </c>
      <c r="C52" s="115">
        <f>SUM(C46:C51)</f>
        <v>111</v>
      </c>
      <c r="D52" s="57">
        <f>SUM(D46:D51)</f>
        <v>45.166666666666664</v>
      </c>
      <c r="E52" s="129"/>
      <c r="F52" s="116">
        <f>SUM(F46:F51)</f>
        <v>26.933333333333337</v>
      </c>
      <c r="G52" s="14"/>
      <c r="H52" s="1"/>
      <c r="I52" s="1"/>
      <c r="J52" s="1"/>
      <c r="K52" s="1"/>
      <c r="L52" s="1"/>
    </row>
    <row r="53" spans="1:12">
      <c r="A53" s="10"/>
      <c r="B53" s="117"/>
      <c r="C53" s="118"/>
      <c r="D53" s="67"/>
      <c r="E53" s="65"/>
      <c r="F53" s="119"/>
      <c r="G53" s="14"/>
      <c r="H53" s="1"/>
      <c r="I53" s="1"/>
      <c r="J53" s="1"/>
      <c r="K53" s="1"/>
      <c r="L53" s="1"/>
    </row>
    <row r="54" spans="1:12" ht="16.5">
      <c r="A54" s="10"/>
      <c r="B54" s="68"/>
      <c r="C54" s="120" t="s">
        <v>60</v>
      </c>
      <c r="D54" s="70" t="s">
        <v>61</v>
      </c>
      <c r="E54" s="71"/>
      <c r="F54" s="70" t="s">
        <v>62</v>
      </c>
      <c r="G54" s="14"/>
      <c r="H54" s="1"/>
      <c r="I54" s="1"/>
      <c r="J54" s="1"/>
      <c r="K54" s="1"/>
      <c r="L54" s="1"/>
    </row>
    <row r="55" spans="1:12" ht="17.25">
      <c r="A55" s="10"/>
      <c r="B55" s="73" t="s">
        <v>63</v>
      </c>
      <c r="C55" s="74"/>
      <c r="D55" s="75"/>
      <c r="E55" s="76" t="e">
        <f>F41+F42+F44+#REF!+F45+F46+F48+F49+F51+F52</f>
        <v>#REF!</v>
      </c>
      <c r="F55" s="121"/>
      <c r="G55" s="14"/>
      <c r="H55" s="1"/>
      <c r="I55" s="1"/>
      <c r="J55" s="1"/>
      <c r="K55" s="1"/>
      <c r="L55" s="1"/>
    </row>
    <row r="56" spans="1:12">
      <c r="A56" s="10"/>
      <c r="B56" s="194"/>
      <c r="C56" s="194"/>
      <c r="D56" s="194"/>
      <c r="E56" s="65"/>
      <c r="F56" s="67"/>
      <c r="G56" s="14"/>
      <c r="H56" s="1"/>
      <c r="I56" s="1"/>
      <c r="J56" s="1"/>
      <c r="K56" s="1"/>
      <c r="L56" s="1"/>
    </row>
    <row r="57" spans="1:12" ht="17.25">
      <c r="A57" s="10"/>
      <c r="B57" s="195" t="s">
        <v>64</v>
      </c>
      <c r="C57" s="196"/>
      <c r="D57" s="80">
        <f>F43+F55</f>
        <v>109.33333333333331</v>
      </c>
      <c r="E57" s="65"/>
      <c r="F57" s="81"/>
      <c r="G57" s="14"/>
      <c r="H57" s="1"/>
      <c r="I57" s="1"/>
      <c r="J57" s="1"/>
      <c r="K57" s="1"/>
      <c r="L57" s="1"/>
    </row>
    <row r="58" spans="1:12" ht="17.25">
      <c r="A58" s="10"/>
      <c r="B58" s="197" t="s">
        <v>65</v>
      </c>
      <c r="C58" s="198"/>
      <c r="D58" s="198"/>
      <c r="E58" s="198"/>
      <c r="F58" s="40">
        <f>D57-F46-F47-F48-F50</f>
        <v>85.333333333333314</v>
      </c>
      <c r="G58" s="82"/>
      <c r="H58" s="1"/>
      <c r="I58" s="1"/>
      <c r="J58" s="1"/>
      <c r="K58" s="1"/>
      <c r="L58" s="1"/>
    </row>
    <row r="59" spans="1:12" ht="17.25">
      <c r="A59" s="10"/>
      <c r="B59" s="83"/>
      <c r="C59" s="84"/>
      <c r="D59" s="84"/>
      <c r="E59" s="84"/>
      <c r="F59" s="85"/>
      <c r="G59" s="82"/>
      <c r="H59" s="1"/>
      <c r="I59" s="1"/>
      <c r="J59" s="1"/>
      <c r="K59" s="1"/>
      <c r="L59" s="1"/>
    </row>
    <row r="60" spans="1:12" ht="17.25">
      <c r="A60" s="10"/>
      <c r="B60" s="200" t="s">
        <v>66</v>
      </c>
      <c r="C60" s="201"/>
      <c r="D60" s="201"/>
      <c r="E60" s="201"/>
      <c r="F60" s="202"/>
      <c r="G60" s="82"/>
      <c r="H60" s="1"/>
      <c r="I60" s="1"/>
      <c r="J60" s="1"/>
      <c r="K60" s="1"/>
      <c r="L60" s="1"/>
    </row>
    <row r="61" spans="1:12">
      <c r="A61" s="10"/>
      <c r="B61" s="203" t="s">
        <v>67</v>
      </c>
      <c r="C61" s="204"/>
      <c r="D61" s="204"/>
      <c r="E61" s="204"/>
      <c r="F61" s="205"/>
      <c r="G61" s="82"/>
      <c r="H61" s="1"/>
      <c r="I61" s="1"/>
      <c r="J61" s="1"/>
      <c r="K61" s="1"/>
      <c r="L61" s="1"/>
    </row>
    <row r="62" spans="1:12" ht="15.75" thickBot="1">
      <c r="A62" s="10"/>
      <c r="B62" s="206" t="s">
        <v>68</v>
      </c>
      <c r="C62" s="207"/>
      <c r="D62" s="207"/>
      <c r="E62" s="207"/>
      <c r="F62" s="208"/>
      <c r="G62" s="82"/>
      <c r="H62" s="1"/>
      <c r="I62" s="1"/>
      <c r="J62" s="1"/>
      <c r="K62" s="1"/>
      <c r="L62" s="1"/>
    </row>
    <row r="63" spans="1:12" ht="18" thickBot="1">
      <c r="A63" s="86"/>
      <c r="B63" s="87"/>
      <c r="C63" s="88" t="s">
        <v>69</v>
      </c>
      <c r="D63" s="88" t="s">
        <v>70</v>
      </c>
      <c r="E63" s="89" t="s">
        <v>71</v>
      </c>
      <c r="F63" s="91" t="s">
        <v>72</v>
      </c>
      <c r="G63" s="14"/>
      <c r="H63" s="1"/>
      <c r="I63" s="1"/>
      <c r="J63" s="1"/>
      <c r="K63" s="1"/>
      <c r="L63" s="1"/>
    </row>
    <row r="64" spans="1:12" ht="17.25">
      <c r="A64" s="86"/>
      <c r="B64" s="92"/>
      <c r="C64" s="93"/>
      <c r="D64" s="94" t="s">
        <v>73</v>
      </c>
      <c r="E64" s="93"/>
      <c r="F64" s="95" t="s">
        <v>74</v>
      </c>
      <c r="G64" s="14"/>
      <c r="H64" s="1"/>
      <c r="I64" s="1"/>
      <c r="J64" s="1"/>
      <c r="K64" s="1"/>
      <c r="L64" s="1"/>
    </row>
    <row r="65" spans="1:12" ht="17.25">
      <c r="A65" s="86"/>
      <c r="B65" s="96" t="s">
        <v>75</v>
      </c>
      <c r="C65" s="97"/>
      <c r="D65" s="209"/>
      <c r="E65" s="210"/>
      <c r="F65" s="99"/>
      <c r="G65" s="14"/>
      <c r="H65" s="1"/>
      <c r="I65" s="1"/>
      <c r="J65" s="1"/>
      <c r="K65" s="1"/>
      <c r="L65" s="1"/>
    </row>
    <row r="66" spans="1:12" ht="17.25">
      <c r="A66" s="86"/>
      <c r="B66" s="96" t="s">
        <v>76</v>
      </c>
      <c r="C66" s="97"/>
      <c r="D66" s="209"/>
      <c r="E66" s="210"/>
      <c r="F66" s="100"/>
      <c r="G66" s="14"/>
      <c r="H66" s="1"/>
      <c r="I66" s="1"/>
      <c r="J66" s="1"/>
      <c r="K66" s="1"/>
      <c r="L66" s="1"/>
    </row>
    <row r="67" spans="1:12" ht="17.25">
      <c r="A67" s="86"/>
      <c r="B67" s="96" t="s">
        <v>77</v>
      </c>
      <c r="C67" s="97"/>
      <c r="D67" s="209"/>
      <c r="E67" s="210"/>
      <c r="F67" s="100"/>
      <c r="G67" s="14"/>
      <c r="H67" s="1"/>
      <c r="I67" s="1"/>
      <c r="J67" s="1"/>
      <c r="K67" s="1"/>
      <c r="L67" s="1"/>
    </row>
    <row r="68" spans="1:12" ht="18" thickBot="1">
      <c r="A68" s="8"/>
      <c r="B68" s="125" t="s">
        <v>78</v>
      </c>
      <c r="C68" s="102" t="s">
        <v>112</v>
      </c>
      <c r="D68" s="191" t="str">
        <f>C68</f>
        <v>.…/…./20</v>
      </c>
      <c r="E68" s="192"/>
      <c r="F68" s="104" t="str">
        <f>C68</f>
        <v>.…/…./20</v>
      </c>
      <c r="G68" s="14"/>
      <c r="H68" s="1"/>
      <c r="I68" s="1"/>
      <c r="J68" s="1"/>
      <c r="K68" s="1"/>
      <c r="L68" s="1"/>
    </row>
    <row r="69" spans="1:12" ht="15.75" thickBot="1">
      <c r="A69" s="105"/>
      <c r="B69" s="105"/>
      <c r="C69" s="105"/>
      <c r="D69" s="105"/>
      <c r="E69" s="105"/>
      <c r="F69" s="105"/>
      <c r="G69" s="8"/>
      <c r="H69" s="1"/>
      <c r="I69" s="1"/>
      <c r="J69" s="1"/>
      <c r="K69" s="1"/>
      <c r="L69" s="1"/>
    </row>
    <row r="70" spans="1:12">
      <c r="A70" s="1"/>
      <c r="B70" s="1"/>
      <c r="C70" s="1"/>
      <c r="D70" s="1"/>
      <c r="E70" s="1"/>
      <c r="F70" s="1"/>
      <c r="G70" s="1"/>
      <c r="H70" s="1"/>
      <c r="I70" s="1"/>
      <c r="J70" s="1"/>
      <c r="K70" s="1"/>
      <c r="L70" s="1"/>
    </row>
  </sheetData>
  <mergeCells count="38">
    <mergeCell ref="D67:E67"/>
    <mergeCell ref="D68:E68"/>
    <mergeCell ref="B58:E58"/>
    <mergeCell ref="B60:F60"/>
    <mergeCell ref="B61:F61"/>
    <mergeCell ref="B62:F62"/>
    <mergeCell ref="D65:E65"/>
    <mergeCell ref="D66:E66"/>
    <mergeCell ref="I39:K41"/>
    <mergeCell ref="B44:F44"/>
    <mergeCell ref="I45:K47"/>
    <mergeCell ref="L45:L47"/>
    <mergeCell ref="B56:D56"/>
    <mergeCell ref="B57:C57"/>
    <mergeCell ref="B15:F15"/>
    <mergeCell ref="B16:F16"/>
    <mergeCell ref="D17:E17"/>
    <mergeCell ref="E18:E36"/>
    <mergeCell ref="B37:F37"/>
    <mergeCell ref="B38:F38"/>
    <mergeCell ref="B12:B13"/>
    <mergeCell ref="C12:C13"/>
    <mergeCell ref="I12:K14"/>
    <mergeCell ref="D13:D14"/>
    <mergeCell ref="E13:F13"/>
    <mergeCell ref="E14:F14"/>
    <mergeCell ref="D11:D12"/>
    <mergeCell ref="E11:F12"/>
    <mergeCell ref="E7:F7"/>
    <mergeCell ref="I7:K9"/>
    <mergeCell ref="E8:F8"/>
    <mergeCell ref="E9:F9"/>
    <mergeCell ref="E10:F10"/>
    <mergeCell ref="B2:G2"/>
    <mergeCell ref="B3:F3"/>
    <mergeCell ref="B4:F4"/>
    <mergeCell ref="B5:F5"/>
    <mergeCell ref="E6:F6"/>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67"/>
  <sheetViews>
    <sheetView workbookViewId="0">
      <selection activeCell="M49" sqref="M49"/>
    </sheetView>
  </sheetViews>
  <sheetFormatPr defaultRowHeight="15"/>
  <cols>
    <col min="1" max="1" width="9.85546875" customWidth="1"/>
    <col min="2" max="2" width="0" hidden="1" customWidth="1"/>
    <col min="3" max="3" width="34.42578125" customWidth="1"/>
    <col min="4" max="4" width="18.85546875" customWidth="1"/>
    <col min="5" max="5" width="25.5703125" bestFit="1" customWidth="1"/>
    <col min="6" max="6" width="16.42578125" hidden="1" customWidth="1"/>
    <col min="7" max="7" width="14.28515625" hidden="1" customWidth="1"/>
    <col min="8" max="8" width="46.140625" customWidth="1"/>
  </cols>
  <sheetData>
    <row r="1" spans="1:17" ht="15.75" thickBot="1">
      <c r="A1" s="1"/>
      <c r="B1" s="1"/>
      <c r="C1" s="1"/>
      <c r="D1" s="1"/>
      <c r="E1" s="1"/>
      <c r="F1" s="1"/>
      <c r="G1" s="1"/>
      <c r="H1" s="1"/>
      <c r="I1" s="1"/>
      <c r="J1" s="1"/>
      <c r="K1" s="141"/>
      <c r="L1" s="141"/>
      <c r="M1" s="141"/>
    </row>
    <row r="2" spans="1:17" ht="27" thickBot="1">
      <c r="A2" s="14"/>
      <c r="B2" s="138"/>
      <c r="C2" s="153" t="s">
        <v>110</v>
      </c>
      <c r="D2" s="153"/>
      <c r="E2" s="153"/>
      <c r="F2" s="153"/>
      <c r="G2" s="153"/>
      <c r="H2" s="153"/>
      <c r="I2" s="154"/>
      <c r="J2" s="1"/>
      <c r="K2" s="141"/>
      <c r="L2" s="141"/>
      <c r="M2" s="141"/>
    </row>
    <row r="3" spans="1:17" ht="15.75">
      <c r="A3" s="14"/>
      <c r="B3" s="139"/>
      <c r="C3" s="155" t="s">
        <v>1</v>
      </c>
      <c r="D3" s="155"/>
      <c r="E3" s="155"/>
      <c r="F3" s="155"/>
      <c r="G3" s="155"/>
      <c r="H3" s="155"/>
      <c r="I3" s="6"/>
      <c r="J3" s="1"/>
      <c r="K3" s="141"/>
      <c r="L3" s="141"/>
      <c r="M3" s="141"/>
    </row>
    <row r="4" spans="1:17" ht="15.75" thickBot="1">
      <c r="A4" s="14"/>
      <c r="B4" s="105"/>
      <c r="C4" s="156" t="s">
        <v>111</v>
      </c>
      <c r="D4" s="156"/>
      <c r="E4" s="156"/>
      <c r="F4" s="156"/>
      <c r="G4" s="156"/>
      <c r="H4" s="156"/>
      <c r="I4" s="8"/>
      <c r="J4" s="1"/>
      <c r="K4" s="141"/>
      <c r="L4" s="141"/>
      <c r="M4" s="141"/>
    </row>
    <row r="5" spans="1:17">
      <c r="A5" s="14"/>
      <c r="B5" s="139"/>
      <c r="C5" s="157"/>
      <c r="D5" s="157"/>
      <c r="E5" s="157"/>
      <c r="F5" s="157"/>
      <c r="G5" s="157"/>
      <c r="H5" s="157"/>
      <c r="I5" s="9"/>
      <c r="J5" s="1"/>
      <c r="K5" s="1"/>
      <c r="L5" s="1"/>
      <c r="M5" s="1"/>
    </row>
    <row r="6" spans="1:17">
      <c r="A6" s="14"/>
      <c r="B6" s="3"/>
      <c r="C6" s="11" t="s">
        <v>3</v>
      </c>
      <c r="D6" s="12"/>
      <c r="E6" s="13" t="s">
        <v>4</v>
      </c>
      <c r="F6" s="158" t="s">
        <v>80</v>
      </c>
      <c r="G6" s="159"/>
      <c r="H6" s="160"/>
      <c r="I6" s="14"/>
      <c r="J6" s="1"/>
      <c r="K6" s="2"/>
      <c r="L6" s="2"/>
      <c r="M6" s="2"/>
    </row>
    <row r="7" spans="1:17" ht="15.75">
      <c r="A7" s="14"/>
      <c r="B7" s="3"/>
      <c r="C7" s="11" t="s">
        <v>6</v>
      </c>
      <c r="D7" s="15"/>
      <c r="E7" s="13" t="s">
        <v>7</v>
      </c>
      <c r="F7" s="150">
        <v>15</v>
      </c>
      <c r="G7" s="151"/>
      <c r="H7" s="152"/>
      <c r="I7" s="14"/>
      <c r="J7" s="1"/>
      <c r="K7" s="212" t="s">
        <v>89</v>
      </c>
      <c r="L7" s="213"/>
      <c r="M7" s="213"/>
    </row>
    <row r="8" spans="1:17">
      <c r="A8" s="14"/>
      <c r="B8" s="3"/>
      <c r="C8" s="11" t="s">
        <v>9</v>
      </c>
      <c r="D8" s="15"/>
      <c r="E8" s="13" t="s">
        <v>81</v>
      </c>
      <c r="F8" s="162"/>
      <c r="G8" s="162"/>
      <c r="H8" s="162"/>
      <c r="I8" s="14"/>
      <c r="J8" s="1"/>
      <c r="K8" s="213"/>
      <c r="L8" s="213"/>
      <c r="M8" s="213"/>
    </row>
    <row r="9" spans="1:17">
      <c r="A9" s="14"/>
      <c r="B9" s="3"/>
      <c r="C9" s="11" t="s">
        <v>11</v>
      </c>
      <c r="D9" s="17"/>
      <c r="E9" s="18" t="s">
        <v>12</v>
      </c>
      <c r="F9" s="163"/>
      <c r="G9" s="163"/>
      <c r="H9" s="163"/>
      <c r="I9" s="14"/>
      <c r="J9" s="1"/>
      <c r="K9" s="213"/>
      <c r="L9" s="213"/>
      <c r="M9" s="213"/>
    </row>
    <row r="10" spans="1:17">
      <c r="A10" s="14"/>
      <c r="B10" s="3"/>
      <c r="C10" s="11" t="s">
        <v>13</v>
      </c>
      <c r="D10" s="106">
        <v>30</v>
      </c>
      <c r="E10" s="11" t="s">
        <v>14</v>
      </c>
      <c r="F10" s="163">
        <v>30</v>
      </c>
      <c r="G10" s="163"/>
      <c r="H10" s="163"/>
      <c r="I10" s="14"/>
      <c r="J10" s="1"/>
      <c r="K10" s="2"/>
      <c r="L10" s="2"/>
      <c r="M10" s="2"/>
    </row>
    <row r="11" spans="1:17">
      <c r="A11" s="14"/>
      <c r="B11" s="3"/>
      <c r="C11" s="11" t="s">
        <v>15</v>
      </c>
      <c r="D11" s="20">
        <f>H55</f>
        <v>760</v>
      </c>
      <c r="E11" s="164" t="s">
        <v>16</v>
      </c>
      <c r="F11" s="166" t="s">
        <v>113</v>
      </c>
      <c r="G11" s="167"/>
      <c r="H11" s="168"/>
      <c r="I11" s="14"/>
      <c r="J11" s="1"/>
      <c r="K11" s="2"/>
      <c r="L11" s="2"/>
      <c r="M11" s="2"/>
    </row>
    <row r="12" spans="1:17">
      <c r="A12" s="14"/>
      <c r="B12" s="3"/>
      <c r="C12" s="164" t="s">
        <v>18</v>
      </c>
      <c r="D12" s="172"/>
      <c r="E12" s="165"/>
      <c r="F12" s="169"/>
      <c r="G12" s="170"/>
      <c r="H12" s="171"/>
      <c r="I12" s="14"/>
      <c r="J12" s="1"/>
      <c r="K12" s="212" t="s">
        <v>19</v>
      </c>
      <c r="L12" s="213"/>
      <c r="M12" s="213"/>
    </row>
    <row r="13" spans="1:17">
      <c r="A13" s="14"/>
      <c r="B13" s="3"/>
      <c r="C13" s="165"/>
      <c r="D13" s="173"/>
      <c r="E13" s="174" t="s">
        <v>20</v>
      </c>
      <c r="F13" s="176" t="s">
        <v>115</v>
      </c>
      <c r="G13" s="177"/>
      <c r="H13" s="178"/>
      <c r="I13" s="14"/>
      <c r="J13" s="1"/>
      <c r="K13" s="213"/>
      <c r="L13" s="213"/>
      <c r="M13" s="213"/>
    </row>
    <row r="14" spans="1:17">
      <c r="A14" s="14"/>
      <c r="B14" s="3"/>
      <c r="C14" s="11" t="s">
        <v>22</v>
      </c>
      <c r="D14" s="21"/>
      <c r="E14" s="175"/>
      <c r="F14" s="179" t="s">
        <v>23</v>
      </c>
      <c r="G14" s="180"/>
      <c r="H14" s="181"/>
      <c r="I14" s="14"/>
      <c r="J14" s="1"/>
      <c r="K14" s="213"/>
      <c r="L14" s="213"/>
      <c r="M14" s="213"/>
    </row>
    <row r="15" spans="1:17">
      <c r="A15" s="14"/>
      <c r="B15" s="3"/>
      <c r="C15" s="182"/>
      <c r="D15" s="182"/>
      <c r="E15" s="182"/>
      <c r="F15" s="182"/>
      <c r="G15" s="182"/>
      <c r="H15" s="182"/>
      <c r="I15" s="14"/>
      <c r="J15" s="1"/>
      <c r="K15" s="2"/>
      <c r="L15" s="2"/>
      <c r="M15" s="2"/>
      <c r="Q15" s="140"/>
    </row>
    <row r="16" spans="1:17">
      <c r="A16" s="14"/>
      <c r="B16" s="3"/>
      <c r="C16" s="183" t="s">
        <v>24</v>
      </c>
      <c r="D16" s="183"/>
      <c r="E16" s="183"/>
      <c r="F16" s="183"/>
      <c r="G16" s="183"/>
      <c r="H16" s="183"/>
      <c r="I16" s="14"/>
      <c r="J16" s="1"/>
      <c r="K16" s="2"/>
      <c r="L16" s="2"/>
      <c r="M16" s="2"/>
      <c r="Q16" s="140"/>
    </row>
    <row r="17" spans="1:13" ht="38.25">
      <c r="A17" s="1"/>
      <c r="B17" s="10"/>
      <c r="C17" s="22" t="s">
        <v>25</v>
      </c>
      <c r="D17" s="23" t="s">
        <v>84</v>
      </c>
      <c r="E17" s="184" t="s">
        <v>27</v>
      </c>
      <c r="F17" s="184"/>
      <c r="G17" s="24" t="s">
        <v>28</v>
      </c>
      <c r="H17" s="25" t="s">
        <v>28</v>
      </c>
      <c r="I17" s="14"/>
      <c r="J17" s="1"/>
      <c r="K17" s="212" t="s">
        <v>99</v>
      </c>
      <c r="L17" s="213"/>
      <c r="M17" s="213"/>
    </row>
    <row r="18" spans="1:13">
      <c r="A18" s="1"/>
      <c r="B18" s="10"/>
      <c r="C18" s="26" t="s">
        <v>29</v>
      </c>
      <c r="D18" s="27">
        <v>100</v>
      </c>
      <c r="E18" s="28">
        <f>(D18*1.5/D10)*F10</f>
        <v>150</v>
      </c>
      <c r="F18" s="185"/>
      <c r="G18" s="188"/>
      <c r="H18" s="29">
        <f t="shared" ref="H18:H37" si="0">E18-D18</f>
        <v>50</v>
      </c>
      <c r="I18" s="14"/>
      <c r="J18" s="1"/>
      <c r="K18" s="213"/>
      <c r="L18" s="213"/>
      <c r="M18" s="213"/>
    </row>
    <row r="19" spans="1:13">
      <c r="A19" s="1"/>
      <c r="B19" s="10"/>
      <c r="C19" s="31" t="s">
        <v>30</v>
      </c>
      <c r="D19" s="27">
        <v>100</v>
      </c>
      <c r="E19" s="28">
        <f>(D19*1.5/D10)*F10</f>
        <v>150</v>
      </c>
      <c r="F19" s="186"/>
      <c r="G19" s="189"/>
      <c r="H19" s="29">
        <f t="shared" si="0"/>
        <v>50</v>
      </c>
      <c r="I19" s="14"/>
      <c r="J19" s="1"/>
      <c r="K19" s="213"/>
      <c r="L19" s="213"/>
      <c r="M19" s="213"/>
    </row>
    <row r="20" spans="1:13">
      <c r="A20" s="1"/>
      <c r="B20" s="10"/>
      <c r="C20" s="31" t="s">
        <v>31</v>
      </c>
      <c r="D20" s="27">
        <v>100</v>
      </c>
      <c r="E20" s="28">
        <f>(D20*1.5/D10)*F10</f>
        <v>150</v>
      </c>
      <c r="F20" s="186"/>
      <c r="G20" s="189"/>
      <c r="H20" s="29">
        <f t="shared" si="0"/>
        <v>50</v>
      </c>
      <c r="I20" s="14"/>
      <c r="J20" s="1"/>
      <c r="K20" s="1"/>
      <c r="L20" s="1"/>
      <c r="M20" s="1"/>
    </row>
    <row r="21" spans="1:13">
      <c r="A21" s="1"/>
      <c r="B21" s="10"/>
      <c r="C21" s="31" t="s">
        <v>32</v>
      </c>
      <c r="D21" s="27">
        <v>100</v>
      </c>
      <c r="E21" s="28">
        <f>(D21*1.5/D10)*F10</f>
        <v>150</v>
      </c>
      <c r="F21" s="186"/>
      <c r="G21" s="189"/>
      <c r="H21" s="29">
        <f t="shared" si="0"/>
        <v>50</v>
      </c>
      <c r="I21" s="14"/>
      <c r="J21" s="1"/>
      <c r="K21" s="1"/>
      <c r="L21" s="1"/>
      <c r="M21" s="1"/>
    </row>
    <row r="22" spans="1:13">
      <c r="A22" s="1"/>
      <c r="B22" s="10"/>
      <c r="C22" s="31" t="s">
        <v>33</v>
      </c>
      <c r="D22" s="27">
        <v>100</v>
      </c>
      <c r="E22" s="28">
        <f>(D22*1.5/D10)*F10</f>
        <v>150</v>
      </c>
      <c r="F22" s="186"/>
      <c r="G22" s="189"/>
      <c r="H22" s="29">
        <f t="shared" si="0"/>
        <v>50</v>
      </c>
      <c r="I22" s="14"/>
      <c r="J22" s="1"/>
      <c r="K22" s="1"/>
      <c r="L22" s="1"/>
      <c r="M22" s="1"/>
    </row>
    <row r="23" spans="1:13">
      <c r="A23" s="1"/>
      <c r="B23" s="10"/>
      <c r="C23" s="31" t="s">
        <v>34</v>
      </c>
      <c r="D23" s="27">
        <v>100</v>
      </c>
      <c r="E23" s="28">
        <f>(D23*1.5/D10)*F10</f>
        <v>150</v>
      </c>
      <c r="F23" s="186"/>
      <c r="G23" s="189"/>
      <c r="H23" s="29">
        <f t="shared" si="0"/>
        <v>50</v>
      </c>
      <c r="I23" s="14"/>
      <c r="J23" s="1"/>
      <c r="K23" s="1"/>
      <c r="L23" s="1"/>
      <c r="M23" s="1"/>
    </row>
    <row r="24" spans="1:13">
      <c r="A24" s="1"/>
      <c r="B24" s="10"/>
      <c r="C24" s="32" t="s">
        <v>35</v>
      </c>
      <c r="D24" s="27">
        <v>100</v>
      </c>
      <c r="E24" s="28">
        <f>(D24*1.5/D10)*F10</f>
        <v>150</v>
      </c>
      <c r="F24" s="186"/>
      <c r="G24" s="189"/>
      <c r="H24" s="29">
        <f t="shared" si="0"/>
        <v>50</v>
      </c>
      <c r="I24" s="14"/>
      <c r="J24" s="1"/>
      <c r="K24" s="1"/>
      <c r="L24" s="1"/>
      <c r="M24" s="1"/>
    </row>
    <row r="25" spans="1:13">
      <c r="A25" s="1"/>
      <c r="B25" s="10"/>
      <c r="C25" s="31" t="s">
        <v>36</v>
      </c>
      <c r="D25" s="27">
        <v>100</v>
      </c>
      <c r="E25" s="28">
        <f>(D25*1.5/D10)*F10</f>
        <v>150</v>
      </c>
      <c r="F25" s="186"/>
      <c r="G25" s="189"/>
      <c r="H25" s="29">
        <f t="shared" si="0"/>
        <v>50</v>
      </c>
      <c r="I25" s="14"/>
      <c r="J25" s="1"/>
      <c r="K25" s="1"/>
      <c r="L25" s="1"/>
      <c r="M25" s="1"/>
    </row>
    <row r="26" spans="1:13">
      <c r="A26" s="1"/>
      <c r="B26" s="10"/>
      <c r="C26" s="31" t="s">
        <v>37</v>
      </c>
      <c r="D26" s="27">
        <v>100</v>
      </c>
      <c r="E26" s="28">
        <f>(D26*1.5/D10)*F10</f>
        <v>150</v>
      </c>
      <c r="F26" s="186"/>
      <c r="G26" s="189"/>
      <c r="H26" s="29">
        <f t="shared" si="0"/>
        <v>50</v>
      </c>
      <c r="I26" s="14"/>
      <c r="J26" s="1"/>
      <c r="K26" s="1"/>
      <c r="L26" s="1"/>
      <c r="M26" s="1"/>
    </row>
    <row r="27" spans="1:13">
      <c r="A27" s="1"/>
      <c r="B27" s="10"/>
      <c r="C27" s="31" t="s">
        <v>38</v>
      </c>
      <c r="D27" s="27">
        <v>100</v>
      </c>
      <c r="E27" s="28">
        <f>(D27*1.5/D10)*F10</f>
        <v>150</v>
      </c>
      <c r="F27" s="186"/>
      <c r="G27" s="189"/>
      <c r="H27" s="29">
        <f t="shared" si="0"/>
        <v>50</v>
      </c>
      <c r="I27" s="14"/>
      <c r="J27" s="1"/>
      <c r="K27" s="1"/>
      <c r="L27" s="1"/>
      <c r="M27" s="1"/>
    </row>
    <row r="28" spans="1:13">
      <c r="A28" s="1"/>
      <c r="B28" s="10"/>
      <c r="C28" s="31" t="s">
        <v>85</v>
      </c>
      <c r="D28" s="27">
        <v>100</v>
      </c>
      <c r="E28" s="28">
        <f>(D28*1.5/D10*F10)</f>
        <v>150</v>
      </c>
      <c r="F28" s="186"/>
      <c r="G28" s="189"/>
      <c r="H28" s="29">
        <f t="shared" si="0"/>
        <v>50</v>
      </c>
      <c r="I28" s="14"/>
      <c r="J28" s="1"/>
      <c r="K28" s="1"/>
      <c r="L28" s="1"/>
      <c r="M28" s="1"/>
    </row>
    <row r="29" spans="1:13">
      <c r="A29" s="1"/>
      <c r="B29" s="10"/>
      <c r="C29" s="31" t="s">
        <v>40</v>
      </c>
      <c r="D29" s="27">
        <v>100</v>
      </c>
      <c r="E29" s="28">
        <f>(D29*1.5/D10)*F10</f>
        <v>150</v>
      </c>
      <c r="F29" s="186"/>
      <c r="G29" s="189"/>
      <c r="H29" s="29">
        <f t="shared" si="0"/>
        <v>50</v>
      </c>
      <c r="I29" s="14"/>
      <c r="J29" s="1"/>
      <c r="K29" s="1"/>
      <c r="L29" s="1"/>
      <c r="M29" s="1"/>
    </row>
    <row r="30" spans="1:13">
      <c r="A30" s="1"/>
      <c r="B30" s="10"/>
      <c r="C30" s="31" t="s">
        <v>41</v>
      </c>
      <c r="D30" s="27">
        <v>100</v>
      </c>
      <c r="E30" s="28">
        <f>(D30*1.5/D10)*F10</f>
        <v>150</v>
      </c>
      <c r="F30" s="186"/>
      <c r="G30" s="189"/>
      <c r="H30" s="29">
        <f t="shared" si="0"/>
        <v>50</v>
      </c>
      <c r="I30" s="14"/>
      <c r="J30" s="1"/>
      <c r="K30" s="1"/>
      <c r="L30" s="1"/>
      <c r="M30" s="1"/>
    </row>
    <row r="31" spans="1:13">
      <c r="A31" s="1"/>
      <c r="B31" s="10"/>
      <c r="C31" s="32" t="s">
        <v>42</v>
      </c>
      <c r="D31" s="27">
        <v>100</v>
      </c>
      <c r="E31" s="28">
        <f>(D31*1.5/D10)*F10</f>
        <v>150</v>
      </c>
      <c r="F31" s="186"/>
      <c r="G31" s="189"/>
      <c r="H31" s="29">
        <f t="shared" si="0"/>
        <v>50</v>
      </c>
      <c r="I31" s="14"/>
      <c r="J31" s="33"/>
      <c r="K31" s="1"/>
      <c r="L31" s="1"/>
      <c r="M31" s="1"/>
    </row>
    <row r="32" spans="1:13">
      <c r="A32" s="1"/>
      <c r="B32" s="10"/>
      <c r="C32" s="131" t="s">
        <v>43</v>
      </c>
      <c r="D32" s="132">
        <v>100</v>
      </c>
      <c r="E32" s="133">
        <f>D32</f>
        <v>100</v>
      </c>
      <c r="F32" s="186"/>
      <c r="G32" s="189"/>
      <c r="H32" s="128">
        <f t="shared" si="0"/>
        <v>0</v>
      </c>
      <c r="I32" s="14"/>
      <c r="J32" s="33"/>
      <c r="K32" s="1"/>
      <c r="L32" s="1"/>
      <c r="M32" s="1"/>
    </row>
    <row r="33" spans="1:13">
      <c r="A33" s="1"/>
      <c r="B33" s="10"/>
      <c r="C33" s="131" t="s">
        <v>44</v>
      </c>
      <c r="D33" s="132">
        <v>100</v>
      </c>
      <c r="E33" s="133">
        <f>D33</f>
        <v>100</v>
      </c>
      <c r="F33" s="186"/>
      <c r="G33" s="189"/>
      <c r="H33" s="128">
        <f t="shared" si="0"/>
        <v>0</v>
      </c>
      <c r="I33" s="14"/>
      <c r="J33" s="33"/>
      <c r="K33" s="1"/>
      <c r="L33" s="1"/>
      <c r="M33" s="1"/>
    </row>
    <row r="34" spans="1:13">
      <c r="A34" s="1"/>
      <c r="B34" s="10"/>
      <c r="C34" s="32" t="s">
        <v>45</v>
      </c>
      <c r="D34" s="27">
        <v>100</v>
      </c>
      <c r="E34" s="28">
        <f>(D34*1.5/D10)*F10</f>
        <v>150</v>
      </c>
      <c r="F34" s="186"/>
      <c r="G34" s="189"/>
      <c r="H34" s="29">
        <f t="shared" si="0"/>
        <v>50</v>
      </c>
      <c r="I34" s="14"/>
      <c r="J34" s="1"/>
      <c r="K34" s="1"/>
      <c r="L34" s="1"/>
      <c r="M34" s="1"/>
    </row>
    <row r="35" spans="1:13">
      <c r="A35" s="1"/>
      <c r="B35" s="10"/>
      <c r="C35" s="32" t="s">
        <v>46</v>
      </c>
      <c r="D35" s="27">
        <v>100</v>
      </c>
      <c r="E35" s="28">
        <f>(D35*1.5/D10)*F10</f>
        <v>150</v>
      </c>
      <c r="F35" s="186"/>
      <c r="G35" s="189"/>
      <c r="H35" s="29">
        <f t="shared" si="0"/>
        <v>50</v>
      </c>
      <c r="I35" s="14"/>
      <c r="J35" s="1"/>
      <c r="K35" s="1"/>
      <c r="L35" s="1"/>
      <c r="M35" s="1"/>
    </row>
    <row r="36" spans="1:13">
      <c r="A36" s="1"/>
      <c r="B36" s="10"/>
      <c r="C36" s="32" t="s">
        <v>105</v>
      </c>
      <c r="D36" s="27">
        <v>100</v>
      </c>
      <c r="E36" s="28">
        <f>(D36*2/D10)*F10</f>
        <v>200</v>
      </c>
      <c r="F36" s="186"/>
      <c r="G36" s="189"/>
      <c r="H36" s="29">
        <f t="shared" si="0"/>
        <v>100</v>
      </c>
      <c r="I36" s="14"/>
      <c r="J36" s="1"/>
      <c r="K36" s="1"/>
      <c r="L36" s="1"/>
      <c r="M36" s="1"/>
    </row>
    <row r="37" spans="1:13">
      <c r="A37" s="1"/>
      <c r="B37" s="10"/>
      <c r="C37" s="32" t="s">
        <v>106</v>
      </c>
      <c r="D37" s="27">
        <v>100</v>
      </c>
      <c r="E37" s="28">
        <f>(D36*2/D10)*F10</f>
        <v>200</v>
      </c>
      <c r="F37" s="186"/>
      <c r="G37" s="189"/>
      <c r="H37" s="29">
        <f t="shared" si="0"/>
        <v>100</v>
      </c>
      <c r="I37" s="14"/>
      <c r="J37" s="1"/>
      <c r="K37" s="1"/>
      <c r="L37" s="1"/>
      <c r="M37" s="1"/>
    </row>
    <row r="38" spans="1:13" ht="17.25">
      <c r="A38" s="1"/>
      <c r="B38" s="10"/>
      <c r="C38" s="107" t="s">
        <v>47</v>
      </c>
      <c r="D38" s="108">
        <f>SUM(D18:D37)</f>
        <v>2000</v>
      </c>
      <c r="E38" s="39">
        <f>SUM(E18:E37)</f>
        <v>3000</v>
      </c>
      <c r="F38" s="187"/>
      <c r="G38" s="190"/>
      <c r="H38" s="40">
        <f>SUM(H18:H37)</f>
        <v>1000</v>
      </c>
      <c r="I38" s="14"/>
      <c r="J38" s="1"/>
      <c r="K38" s="1"/>
      <c r="L38" s="1"/>
      <c r="M38" s="1"/>
    </row>
    <row r="39" spans="1:13">
      <c r="A39" s="1"/>
      <c r="B39" s="10"/>
      <c r="C39" s="161"/>
      <c r="D39" s="161"/>
      <c r="E39" s="161"/>
      <c r="F39" s="161"/>
      <c r="G39" s="161"/>
      <c r="H39" s="161"/>
      <c r="I39" s="14"/>
      <c r="J39" s="1"/>
      <c r="K39" s="1"/>
      <c r="L39" s="1"/>
      <c r="M39" s="134"/>
    </row>
    <row r="40" spans="1:13">
      <c r="A40" s="1"/>
      <c r="B40" s="10"/>
      <c r="C40" s="193" t="s">
        <v>48</v>
      </c>
      <c r="D40" s="193"/>
      <c r="E40" s="193"/>
      <c r="F40" s="193"/>
      <c r="G40" s="193"/>
      <c r="H40" s="193"/>
      <c r="I40" s="14"/>
      <c r="J40" s="1"/>
      <c r="K40" s="1"/>
      <c r="L40" s="1"/>
      <c r="M40" s="3"/>
    </row>
    <row r="41" spans="1:13" ht="28.5">
      <c r="A41" s="1"/>
      <c r="B41" s="10"/>
      <c r="C41" s="22" t="s">
        <v>25</v>
      </c>
      <c r="D41" s="22" t="s">
        <v>49</v>
      </c>
      <c r="E41" s="42" t="s">
        <v>50</v>
      </c>
      <c r="F41" s="42"/>
      <c r="G41" s="42" t="s">
        <v>28</v>
      </c>
      <c r="H41" s="42" t="s">
        <v>51</v>
      </c>
      <c r="I41" s="14"/>
      <c r="J41" s="1"/>
      <c r="K41" s="1"/>
      <c r="L41" s="1"/>
      <c r="M41" s="1"/>
    </row>
    <row r="42" spans="1:13">
      <c r="A42" s="1"/>
      <c r="B42" s="10"/>
      <c r="C42" s="11" t="s">
        <v>105</v>
      </c>
      <c r="D42" s="109">
        <v>100</v>
      </c>
      <c r="E42" s="28">
        <f>D42*2</f>
        <v>200</v>
      </c>
      <c r="F42" s="42"/>
      <c r="G42" s="42"/>
      <c r="H42" s="135">
        <f>E42-D42</f>
        <v>100</v>
      </c>
      <c r="I42" s="14"/>
      <c r="J42" s="1"/>
      <c r="K42" s="1"/>
      <c r="L42" s="1"/>
      <c r="M42" s="1"/>
    </row>
    <row r="43" spans="1:13">
      <c r="A43" s="1"/>
      <c r="B43" s="10"/>
      <c r="C43" s="11" t="s">
        <v>107</v>
      </c>
      <c r="D43" s="109">
        <v>100</v>
      </c>
      <c r="E43" s="28">
        <f>D43*2</f>
        <v>200</v>
      </c>
      <c r="F43" s="42"/>
      <c r="G43" s="42"/>
      <c r="H43" s="135">
        <f>E43-D43</f>
        <v>100</v>
      </c>
      <c r="I43" s="14"/>
      <c r="J43" s="1"/>
      <c r="K43" s="1"/>
      <c r="L43" s="1"/>
      <c r="M43" s="1"/>
    </row>
    <row r="44" spans="1:13">
      <c r="A44" s="1"/>
      <c r="B44" s="10"/>
      <c r="C44" s="136" t="s">
        <v>108</v>
      </c>
      <c r="D44" s="109">
        <v>100</v>
      </c>
      <c r="E44" s="28">
        <f>D44*2</f>
        <v>200</v>
      </c>
      <c r="F44" s="42"/>
      <c r="G44" s="42"/>
      <c r="H44" s="135">
        <f>E44-D44</f>
        <v>100</v>
      </c>
      <c r="I44" s="14"/>
      <c r="J44" s="1"/>
      <c r="K44" s="1"/>
      <c r="L44" s="1"/>
      <c r="M44" s="1"/>
    </row>
    <row r="45" spans="1:13">
      <c r="A45" s="1"/>
      <c r="B45" s="10"/>
      <c r="C45" s="43" t="s">
        <v>109</v>
      </c>
      <c r="D45" s="109">
        <v>100</v>
      </c>
      <c r="E45" s="28">
        <f>D45*2</f>
        <v>200</v>
      </c>
      <c r="F45" s="42"/>
      <c r="G45" s="42"/>
      <c r="H45" s="135">
        <f>E45-D45</f>
        <v>100</v>
      </c>
      <c r="I45" s="14"/>
      <c r="J45" s="1"/>
      <c r="K45" s="1"/>
      <c r="L45" s="1"/>
      <c r="M45" s="1"/>
    </row>
    <row r="46" spans="1:13" ht="15.75">
      <c r="A46" s="1"/>
      <c r="B46" s="10"/>
      <c r="C46" s="44" t="s">
        <v>47</v>
      </c>
      <c r="D46" s="45">
        <f>SUM(D44:D45)</f>
        <v>200</v>
      </c>
      <c r="E46" s="42"/>
      <c r="F46" s="110"/>
      <c r="G46" s="111"/>
      <c r="H46" s="49">
        <f>SUM(H44:H45)</f>
        <v>200</v>
      </c>
      <c r="I46" s="14"/>
      <c r="J46" s="1"/>
      <c r="K46" s="1"/>
      <c r="L46" s="1"/>
      <c r="M46" s="1"/>
    </row>
    <row r="47" spans="1:13" ht="16.5">
      <c r="A47" s="1"/>
      <c r="B47" s="10"/>
      <c r="C47" s="50" t="s">
        <v>54</v>
      </c>
      <c r="D47" s="51">
        <f>(D38+D46)</f>
        <v>2200</v>
      </c>
      <c r="E47" s="52"/>
      <c r="F47" s="53"/>
      <c r="G47" s="54"/>
      <c r="H47" s="52"/>
      <c r="I47" s="14"/>
      <c r="J47" s="1"/>
      <c r="K47" s="1"/>
      <c r="L47" s="1"/>
      <c r="M47" s="1"/>
    </row>
    <row r="48" spans="1:13">
      <c r="A48" s="1"/>
      <c r="B48" s="10"/>
      <c r="C48" s="193" t="s">
        <v>55</v>
      </c>
      <c r="D48" s="193"/>
      <c r="E48" s="193"/>
      <c r="F48" s="193"/>
      <c r="G48" s="193"/>
      <c r="H48" s="193"/>
      <c r="I48" s="14"/>
      <c r="J48" s="1"/>
      <c r="K48" s="1"/>
      <c r="L48" s="1"/>
      <c r="M48" s="1"/>
    </row>
    <row r="49" spans="1:13" ht="28.5">
      <c r="A49" s="1"/>
      <c r="B49" s="10"/>
      <c r="C49" s="22" t="s">
        <v>25</v>
      </c>
      <c r="D49" s="22" t="s">
        <v>56</v>
      </c>
      <c r="E49" s="22" t="s">
        <v>57</v>
      </c>
      <c r="F49" s="22"/>
      <c r="G49" s="55" t="s">
        <v>28</v>
      </c>
      <c r="H49" s="22" t="s">
        <v>51</v>
      </c>
      <c r="I49" s="14"/>
      <c r="J49" s="1"/>
      <c r="K49" s="1"/>
      <c r="L49" s="1"/>
      <c r="M49" s="1"/>
    </row>
    <row r="50" spans="1:13">
      <c r="A50" s="1"/>
      <c r="B50" s="10"/>
      <c r="C50" s="43" t="s">
        <v>58</v>
      </c>
      <c r="D50" s="56">
        <v>20</v>
      </c>
      <c r="E50" s="57">
        <f>D50*2</f>
        <v>40</v>
      </c>
      <c r="F50" s="112"/>
      <c r="G50" s="113"/>
      <c r="H50" s="29">
        <f>E50-D50</f>
        <v>20</v>
      </c>
      <c r="I50" s="14"/>
      <c r="J50" s="1"/>
      <c r="K50" s="1"/>
      <c r="L50" s="1"/>
      <c r="M50" s="1"/>
    </row>
    <row r="51" spans="1:13">
      <c r="A51" s="1"/>
      <c r="B51" s="10"/>
      <c r="C51" s="43" t="s">
        <v>59</v>
      </c>
      <c r="D51" s="27">
        <v>20</v>
      </c>
      <c r="E51" s="57">
        <f>D51*2</f>
        <v>40</v>
      </c>
      <c r="F51" s="112"/>
      <c r="G51" s="113"/>
      <c r="H51" s="29">
        <f>E51-D51</f>
        <v>20</v>
      </c>
      <c r="I51" s="14"/>
      <c r="J51" s="1"/>
      <c r="K51" s="1"/>
      <c r="L51" s="1"/>
      <c r="M51" s="1"/>
    </row>
    <row r="52" spans="1:13">
      <c r="A52" s="1"/>
      <c r="B52" s="10"/>
      <c r="C52" s="114" t="s">
        <v>47</v>
      </c>
      <c r="D52" s="115">
        <f>SUM(D50:D51)</f>
        <v>40</v>
      </c>
      <c r="E52" s="57">
        <f>SUM(E50:E51)</f>
        <v>80</v>
      </c>
      <c r="F52" s="62"/>
      <c r="G52" s="63"/>
      <c r="H52" s="116">
        <f>SUM(H50:H51)</f>
        <v>40</v>
      </c>
      <c r="I52" s="14"/>
      <c r="J52" s="1"/>
      <c r="K52" s="1"/>
      <c r="L52" s="1"/>
      <c r="M52" s="1"/>
    </row>
    <row r="53" spans="1:13">
      <c r="A53" s="1"/>
      <c r="B53" s="10"/>
      <c r="C53" s="117"/>
      <c r="D53" s="118"/>
      <c r="E53" s="67"/>
      <c r="F53" s="65"/>
      <c r="G53" s="66"/>
      <c r="H53" s="119"/>
      <c r="I53" s="14"/>
      <c r="J53" s="1"/>
      <c r="K53" s="1"/>
      <c r="L53" s="1"/>
      <c r="M53" s="1"/>
    </row>
    <row r="54" spans="1:13">
      <c r="A54" s="1"/>
      <c r="B54" s="10"/>
      <c r="C54" s="194"/>
      <c r="D54" s="194"/>
      <c r="E54" s="194"/>
      <c r="F54" s="65"/>
      <c r="G54" s="66"/>
      <c r="H54" s="67"/>
      <c r="I54" s="14"/>
      <c r="J54" s="1"/>
      <c r="K54" s="1"/>
      <c r="L54" s="1"/>
      <c r="M54" s="1"/>
    </row>
    <row r="55" spans="1:13" ht="17.25">
      <c r="A55" s="1"/>
      <c r="B55" s="10"/>
      <c r="C55" s="197" t="s">
        <v>104</v>
      </c>
      <c r="D55" s="198"/>
      <c r="E55" s="198"/>
      <c r="F55" s="198"/>
      <c r="G55" s="199"/>
      <c r="H55" s="122">
        <f>H38-H46-H52</f>
        <v>760</v>
      </c>
      <c r="I55" s="82"/>
      <c r="J55" s="1"/>
      <c r="K55" s="1"/>
      <c r="L55" s="1"/>
      <c r="M55" s="1"/>
    </row>
    <row r="56" spans="1:13" ht="17.25">
      <c r="A56" s="1"/>
      <c r="B56" s="10"/>
      <c r="C56" s="83"/>
      <c r="D56" s="84"/>
      <c r="E56" s="84"/>
      <c r="F56" s="84"/>
      <c r="G56" s="84"/>
      <c r="H56" s="85"/>
      <c r="I56" s="82"/>
      <c r="J56" s="1"/>
      <c r="K56" s="1"/>
      <c r="L56" s="1"/>
      <c r="M56" s="1"/>
    </row>
    <row r="57" spans="1:13" ht="17.25">
      <c r="A57" s="1"/>
      <c r="B57" s="10"/>
      <c r="C57" s="200" t="s">
        <v>66</v>
      </c>
      <c r="D57" s="201"/>
      <c r="E57" s="201"/>
      <c r="F57" s="201"/>
      <c r="G57" s="201"/>
      <c r="H57" s="202"/>
      <c r="I57" s="82"/>
      <c r="J57" s="1"/>
      <c r="K57" s="1"/>
      <c r="L57" s="1"/>
      <c r="M57" s="1"/>
    </row>
    <row r="58" spans="1:13">
      <c r="A58" s="1"/>
      <c r="B58" s="10"/>
      <c r="C58" s="203" t="s">
        <v>86</v>
      </c>
      <c r="D58" s="204"/>
      <c r="E58" s="204"/>
      <c r="F58" s="204"/>
      <c r="G58" s="204"/>
      <c r="H58" s="205"/>
      <c r="I58" s="82"/>
      <c r="J58" s="1"/>
      <c r="K58" s="1"/>
      <c r="L58" s="1"/>
      <c r="M58" s="1"/>
    </row>
    <row r="59" spans="1:13" ht="15.75" thickBot="1">
      <c r="A59" s="1"/>
      <c r="B59" s="10"/>
      <c r="C59" s="206" t="s">
        <v>87</v>
      </c>
      <c r="D59" s="207"/>
      <c r="E59" s="207"/>
      <c r="F59" s="207"/>
      <c r="G59" s="207"/>
      <c r="H59" s="208"/>
      <c r="I59" s="82"/>
      <c r="J59" s="1"/>
      <c r="K59" s="1"/>
      <c r="L59" s="1"/>
      <c r="M59" s="1"/>
    </row>
    <row r="60" spans="1:13" ht="18" thickBot="1">
      <c r="A60" s="1"/>
      <c r="B60" s="86"/>
      <c r="C60" s="87"/>
      <c r="D60" s="88" t="s">
        <v>69</v>
      </c>
      <c r="E60" s="88" t="s">
        <v>70</v>
      </c>
      <c r="F60" s="123" t="s">
        <v>71</v>
      </c>
      <c r="G60" s="124" t="s">
        <v>72</v>
      </c>
      <c r="H60" s="91" t="s">
        <v>72</v>
      </c>
      <c r="I60" s="14"/>
      <c r="J60" s="1"/>
      <c r="K60" s="1"/>
      <c r="L60" s="1"/>
      <c r="M60" s="1"/>
    </row>
    <row r="61" spans="1:13" ht="17.25">
      <c r="A61" s="1"/>
      <c r="B61" s="86"/>
      <c r="C61" s="92"/>
      <c r="D61" s="97"/>
      <c r="E61" s="94" t="s">
        <v>73</v>
      </c>
      <c r="F61" s="93"/>
      <c r="G61" s="94"/>
      <c r="H61" s="95" t="s">
        <v>74</v>
      </c>
      <c r="I61" s="14"/>
      <c r="J61" s="1"/>
      <c r="K61" s="1"/>
      <c r="L61" s="1"/>
      <c r="M61" s="1"/>
    </row>
    <row r="62" spans="1:13" ht="17.25">
      <c r="A62" s="1"/>
      <c r="B62" s="86"/>
      <c r="C62" s="96" t="s">
        <v>75</v>
      </c>
      <c r="D62" s="97"/>
      <c r="E62" s="209"/>
      <c r="F62" s="210"/>
      <c r="G62" s="98"/>
      <c r="H62" s="99"/>
      <c r="I62" s="14"/>
      <c r="J62" s="1"/>
      <c r="K62" s="1"/>
      <c r="L62" s="1"/>
      <c r="M62" s="1"/>
    </row>
    <row r="63" spans="1:13" ht="17.25">
      <c r="A63" s="1"/>
      <c r="B63" s="86"/>
      <c r="C63" s="96" t="s">
        <v>76</v>
      </c>
      <c r="D63" s="97"/>
      <c r="E63" s="209"/>
      <c r="F63" s="210"/>
      <c r="G63" s="98"/>
      <c r="H63" s="100"/>
      <c r="I63" s="14"/>
      <c r="J63" s="1"/>
      <c r="K63" s="1"/>
      <c r="L63" s="1"/>
      <c r="M63" s="1"/>
    </row>
    <row r="64" spans="1:13" ht="17.25">
      <c r="A64" s="1"/>
      <c r="B64" s="86"/>
      <c r="C64" s="96" t="s">
        <v>77</v>
      </c>
      <c r="D64" s="97"/>
      <c r="E64" s="209"/>
      <c r="F64" s="210"/>
      <c r="G64" s="98"/>
      <c r="H64" s="100"/>
      <c r="I64" s="14"/>
      <c r="J64" s="1"/>
      <c r="K64" s="1"/>
      <c r="L64" s="1"/>
      <c r="M64" s="1"/>
    </row>
    <row r="65" spans="1:13" ht="18" thickBot="1">
      <c r="A65" s="14"/>
      <c r="B65" s="8"/>
      <c r="C65" s="125" t="s">
        <v>78</v>
      </c>
      <c r="D65" s="102" t="s">
        <v>112</v>
      </c>
      <c r="E65" s="191" t="str">
        <f>D65</f>
        <v>.…/…./20</v>
      </c>
      <c r="F65" s="192"/>
      <c r="G65" s="103" t="str">
        <f>D65</f>
        <v>.…/…./20</v>
      </c>
      <c r="H65" s="104" t="str">
        <f>D65</f>
        <v>.…/…./20</v>
      </c>
      <c r="I65" s="14"/>
      <c r="J65" s="1"/>
      <c r="K65" s="1"/>
      <c r="L65" s="1"/>
      <c r="M65" s="1"/>
    </row>
    <row r="66" spans="1:13" ht="15.75" thickBot="1">
      <c r="A66" s="14"/>
      <c r="B66" s="105"/>
      <c r="C66" s="105"/>
      <c r="D66" s="105"/>
      <c r="E66" s="105"/>
      <c r="F66" s="105"/>
      <c r="G66" s="105"/>
      <c r="H66" s="105"/>
      <c r="I66" s="8"/>
      <c r="J66" s="1"/>
      <c r="K66" s="1"/>
      <c r="L66" s="1"/>
      <c r="M66" s="1"/>
    </row>
    <row r="67" spans="1:13">
      <c r="A67" s="1"/>
      <c r="B67" s="1"/>
      <c r="C67" s="1"/>
      <c r="D67" s="1"/>
      <c r="E67" s="1"/>
      <c r="F67" s="1"/>
      <c r="G67" s="1"/>
      <c r="H67" s="1"/>
      <c r="I67" s="1"/>
      <c r="J67" s="1"/>
      <c r="K67" s="1"/>
      <c r="L67" s="1"/>
      <c r="M67" s="1"/>
    </row>
  </sheetData>
  <mergeCells count="36">
    <mergeCell ref="F6:H6"/>
    <mergeCell ref="C2:I2"/>
    <mergeCell ref="C3:H3"/>
    <mergeCell ref="C4:H4"/>
    <mergeCell ref="C5:H5"/>
    <mergeCell ref="F7:H7"/>
    <mergeCell ref="K7:M9"/>
    <mergeCell ref="F8:H8"/>
    <mergeCell ref="F9:H9"/>
    <mergeCell ref="F10:H10"/>
    <mergeCell ref="C12:C13"/>
    <mergeCell ref="D12:D13"/>
    <mergeCell ref="K12:M14"/>
    <mergeCell ref="E13:E14"/>
    <mergeCell ref="F13:H13"/>
    <mergeCell ref="F14:H14"/>
    <mergeCell ref="E11:E12"/>
    <mergeCell ref="F11:H12"/>
    <mergeCell ref="C15:H15"/>
    <mergeCell ref="C16:H16"/>
    <mergeCell ref="E17:F17"/>
    <mergeCell ref="K17:M19"/>
    <mergeCell ref="F18:F38"/>
    <mergeCell ref="G18:G38"/>
    <mergeCell ref="E65:F65"/>
    <mergeCell ref="C39:H39"/>
    <mergeCell ref="C40:H40"/>
    <mergeCell ref="C48:H48"/>
    <mergeCell ref="C54:E54"/>
    <mergeCell ref="C55:G55"/>
    <mergeCell ref="C57:H57"/>
    <mergeCell ref="C58:H58"/>
    <mergeCell ref="C59:H59"/>
    <mergeCell ref="E62:F62"/>
    <mergeCell ref="E63:F63"/>
    <mergeCell ref="E64:F64"/>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70"/>
  <sheetViews>
    <sheetView topLeftCell="A31" workbookViewId="0">
      <selection activeCell="B50" sqref="B50"/>
    </sheetView>
  </sheetViews>
  <sheetFormatPr defaultRowHeight="15"/>
  <cols>
    <col min="1" max="1" width="4.140625" customWidth="1"/>
    <col min="2" max="2" width="37" customWidth="1"/>
    <col min="3" max="3" width="26.140625" customWidth="1"/>
    <col min="4" max="4" width="29.5703125" customWidth="1"/>
    <col min="5" max="5" width="16.42578125" hidden="1" customWidth="1"/>
    <col min="6" max="6" width="17.140625" hidden="1" customWidth="1"/>
    <col min="7" max="7" width="38.7109375" customWidth="1"/>
  </cols>
  <sheetData>
    <row r="1" spans="1:13" ht="15.75" thickBot="1">
      <c r="A1" s="1"/>
      <c r="B1" s="1"/>
      <c r="C1" s="1"/>
      <c r="D1" s="1"/>
      <c r="E1" s="1"/>
      <c r="F1" s="1"/>
      <c r="G1" s="1"/>
      <c r="H1" s="1"/>
      <c r="I1" s="1"/>
      <c r="J1" s="148"/>
      <c r="K1" s="148"/>
      <c r="L1" s="148"/>
      <c r="M1" s="1"/>
    </row>
    <row r="2" spans="1:13" ht="27" thickBot="1">
      <c r="A2" s="4"/>
      <c r="B2" s="153" t="s">
        <v>110</v>
      </c>
      <c r="C2" s="153"/>
      <c r="D2" s="153"/>
      <c r="E2" s="153"/>
      <c r="F2" s="153"/>
      <c r="G2" s="153"/>
      <c r="H2" s="154"/>
      <c r="I2" s="1"/>
      <c r="J2" s="149"/>
      <c r="K2" s="149"/>
      <c r="L2" s="149"/>
      <c r="M2" s="1"/>
    </row>
    <row r="3" spans="1:13" ht="15.75">
      <c r="A3" s="5"/>
      <c r="B3" s="155" t="s">
        <v>1</v>
      </c>
      <c r="C3" s="155"/>
      <c r="D3" s="155"/>
      <c r="E3" s="155"/>
      <c r="F3" s="155"/>
      <c r="G3" s="155"/>
      <c r="H3" s="6"/>
      <c r="I3" s="1"/>
      <c r="J3" s="149"/>
      <c r="K3" s="149"/>
      <c r="L3" s="149"/>
      <c r="M3" s="1"/>
    </row>
    <row r="4" spans="1:13" ht="15.75" thickBot="1">
      <c r="A4" s="7"/>
      <c r="B4" s="156" t="s">
        <v>116</v>
      </c>
      <c r="C4" s="156"/>
      <c r="D4" s="156"/>
      <c r="E4" s="156"/>
      <c r="F4" s="156"/>
      <c r="G4" s="156"/>
      <c r="H4" s="8"/>
      <c r="I4" s="1"/>
      <c r="J4" s="148"/>
      <c r="K4" s="148"/>
      <c r="L4" s="148"/>
      <c r="M4" s="1"/>
    </row>
    <row r="5" spans="1:13">
      <c r="A5" s="5"/>
      <c r="B5" s="157"/>
      <c r="C5" s="157"/>
      <c r="D5" s="157"/>
      <c r="E5" s="157"/>
      <c r="F5" s="157"/>
      <c r="G5" s="157"/>
      <c r="H5" s="9"/>
      <c r="I5" s="1"/>
      <c r="J5" s="1"/>
      <c r="K5" s="1"/>
      <c r="L5" s="1"/>
      <c r="M5" s="1"/>
    </row>
    <row r="6" spans="1:13">
      <c r="A6" s="10"/>
      <c r="B6" s="11" t="s">
        <v>3</v>
      </c>
      <c r="C6" s="12"/>
      <c r="D6" s="13" t="s">
        <v>4</v>
      </c>
      <c r="E6" s="158" t="s">
        <v>5</v>
      </c>
      <c r="F6" s="159"/>
      <c r="G6" s="160"/>
      <c r="H6" s="14"/>
      <c r="I6" s="1"/>
      <c r="J6" s="1"/>
      <c r="K6" s="1"/>
      <c r="L6" s="1"/>
      <c r="M6" s="1"/>
    </row>
    <row r="7" spans="1:13" ht="15.75">
      <c r="A7" s="10"/>
      <c r="B7" s="11" t="s">
        <v>6</v>
      </c>
      <c r="C7" s="15"/>
      <c r="D7" s="13" t="s">
        <v>7</v>
      </c>
      <c r="E7" s="150">
        <v>10</v>
      </c>
      <c r="F7" s="151"/>
      <c r="G7" s="152"/>
      <c r="H7" s="14"/>
      <c r="I7" s="1"/>
      <c r="J7" s="219" t="s">
        <v>8</v>
      </c>
      <c r="K7" s="220"/>
      <c r="L7" s="220"/>
      <c r="M7" s="1"/>
    </row>
    <row r="8" spans="1:13">
      <c r="A8" s="10"/>
      <c r="B8" s="11" t="s">
        <v>9</v>
      </c>
      <c r="C8" s="15"/>
      <c r="D8" s="16" t="s">
        <v>10</v>
      </c>
      <c r="E8" s="162"/>
      <c r="F8" s="162"/>
      <c r="G8" s="162"/>
      <c r="H8" s="14"/>
      <c r="I8" s="1"/>
      <c r="J8" s="220"/>
      <c r="K8" s="220"/>
      <c r="L8" s="220"/>
      <c r="M8" s="1"/>
    </row>
    <row r="9" spans="1:13">
      <c r="A9" s="10"/>
      <c r="B9" s="11" t="s">
        <v>11</v>
      </c>
      <c r="C9" s="17"/>
      <c r="D9" s="18" t="s">
        <v>12</v>
      </c>
      <c r="E9" s="163"/>
      <c r="F9" s="163"/>
      <c r="G9" s="163"/>
      <c r="H9" s="14"/>
      <c r="I9" s="1"/>
      <c r="J9" s="220"/>
      <c r="K9" s="220"/>
      <c r="L9" s="220"/>
      <c r="M9" s="1"/>
    </row>
    <row r="10" spans="1:13">
      <c r="A10" s="10"/>
      <c r="B10" s="11" t="s">
        <v>13</v>
      </c>
      <c r="C10" s="19">
        <v>30</v>
      </c>
      <c r="D10" s="11" t="s">
        <v>14</v>
      </c>
      <c r="E10" s="163">
        <v>13</v>
      </c>
      <c r="F10" s="163"/>
      <c r="G10" s="163"/>
      <c r="H10" s="14"/>
      <c r="I10" s="1"/>
      <c r="J10" s="1"/>
      <c r="K10" s="1"/>
      <c r="L10" s="1"/>
      <c r="M10" s="1"/>
    </row>
    <row r="11" spans="1:13">
      <c r="A11" s="10"/>
      <c r="B11" s="11" t="s">
        <v>15</v>
      </c>
      <c r="C11" s="20"/>
      <c r="D11" s="164" t="s">
        <v>117</v>
      </c>
      <c r="E11" s="222" t="s">
        <v>113</v>
      </c>
      <c r="F11" s="223"/>
      <c r="G11" s="224"/>
      <c r="H11" s="14"/>
      <c r="I11" s="1"/>
      <c r="J11" s="1"/>
      <c r="K11" s="1"/>
      <c r="L11" s="1"/>
      <c r="M11" s="1"/>
    </row>
    <row r="12" spans="1:13">
      <c r="A12" s="10"/>
      <c r="B12" s="164" t="s">
        <v>18</v>
      </c>
      <c r="C12" s="172"/>
      <c r="D12" s="165"/>
      <c r="E12" s="225"/>
      <c r="F12" s="226"/>
      <c r="G12" s="227"/>
      <c r="H12" s="14"/>
      <c r="I12" s="1"/>
      <c r="J12" s="219" t="s">
        <v>19</v>
      </c>
      <c r="K12" s="220"/>
      <c r="L12" s="220"/>
      <c r="M12" s="1"/>
    </row>
    <row r="13" spans="1:13">
      <c r="A13" s="10"/>
      <c r="B13" s="165"/>
      <c r="C13" s="173"/>
      <c r="D13" s="146" t="s">
        <v>118</v>
      </c>
      <c r="E13" s="176" t="s">
        <v>115</v>
      </c>
      <c r="F13" s="177"/>
      <c r="G13" s="178"/>
      <c r="H13" s="14"/>
      <c r="I13" s="1"/>
      <c r="J13" s="220"/>
      <c r="K13" s="220"/>
      <c r="L13" s="220"/>
      <c r="M13" s="1"/>
    </row>
    <row r="14" spans="1:13">
      <c r="A14" s="10"/>
      <c r="B14" s="11" t="s">
        <v>22</v>
      </c>
      <c r="C14" s="21"/>
      <c r="D14" s="147" t="s">
        <v>20</v>
      </c>
      <c r="E14" s="179" t="s">
        <v>23</v>
      </c>
      <c r="F14" s="180"/>
      <c r="G14" s="181"/>
      <c r="H14" s="14"/>
      <c r="I14" s="1"/>
      <c r="J14" s="220"/>
      <c r="K14" s="220"/>
      <c r="L14" s="220"/>
      <c r="M14" s="1"/>
    </row>
    <row r="15" spans="1:13">
      <c r="A15" s="10"/>
      <c r="B15" s="182"/>
      <c r="C15" s="182"/>
      <c r="D15" s="182"/>
      <c r="E15" s="182"/>
      <c r="F15" s="182"/>
      <c r="G15" s="182"/>
      <c r="H15" s="14"/>
      <c r="I15" s="1"/>
      <c r="J15" s="1"/>
      <c r="K15" s="1"/>
      <c r="L15" s="1"/>
      <c r="M15" s="1"/>
    </row>
    <row r="16" spans="1:13">
      <c r="A16" s="10"/>
      <c r="B16" s="183" t="s">
        <v>24</v>
      </c>
      <c r="C16" s="183"/>
      <c r="D16" s="183"/>
      <c r="E16" s="183"/>
      <c r="F16" s="183"/>
      <c r="G16" s="183"/>
      <c r="H16" s="14"/>
      <c r="I16" s="1"/>
      <c r="J16" s="1"/>
      <c r="K16" s="1"/>
      <c r="L16" s="1"/>
      <c r="M16" s="1"/>
    </row>
    <row r="17" spans="1:13" ht="38.25">
      <c r="A17" s="10"/>
      <c r="B17" s="22" t="s">
        <v>25</v>
      </c>
      <c r="C17" s="23" t="s">
        <v>26</v>
      </c>
      <c r="D17" s="184" t="s">
        <v>27</v>
      </c>
      <c r="E17" s="184"/>
      <c r="F17" s="24" t="s">
        <v>28</v>
      </c>
      <c r="G17" s="25" t="s">
        <v>28</v>
      </c>
      <c r="H17" s="14"/>
      <c r="I17" s="1"/>
      <c r="J17" s="1"/>
      <c r="K17" s="1"/>
      <c r="L17" s="1"/>
      <c r="M17" s="1"/>
    </row>
    <row r="18" spans="1:13">
      <c r="A18" s="10"/>
      <c r="B18" s="26" t="s">
        <v>29</v>
      </c>
      <c r="C18" s="27">
        <v>150.13</v>
      </c>
      <c r="D18" s="28">
        <f>(C18/C10)*E10</f>
        <v>65.056333333333328</v>
      </c>
      <c r="E18" s="185"/>
      <c r="F18" s="188"/>
      <c r="G18" s="29">
        <f t="shared" ref="G18:G35" si="0">C18-D18</f>
        <v>85.073666666666668</v>
      </c>
      <c r="H18" s="14"/>
      <c r="I18" s="1"/>
      <c r="J18" s="30"/>
      <c r="K18" s="1"/>
      <c r="L18" s="1"/>
      <c r="M18" s="1"/>
    </row>
    <row r="19" spans="1:13">
      <c r="A19" s="10"/>
      <c r="B19" s="31" t="s">
        <v>30</v>
      </c>
      <c r="C19" s="27">
        <v>2814.19</v>
      </c>
      <c r="D19" s="28">
        <f>(C19/C10)*E10</f>
        <v>1219.4823333333334</v>
      </c>
      <c r="E19" s="186"/>
      <c r="F19" s="189"/>
      <c r="G19" s="29">
        <f t="shared" si="0"/>
        <v>1594.7076666666667</v>
      </c>
      <c r="H19" s="14"/>
      <c r="I19" s="1"/>
      <c r="J19" s="30"/>
      <c r="K19" s="1"/>
      <c r="L19" s="1"/>
      <c r="M19" s="1"/>
    </row>
    <row r="20" spans="1:13">
      <c r="A20" s="10"/>
      <c r="B20" s="31" t="s">
        <v>31</v>
      </c>
      <c r="C20" s="27"/>
      <c r="D20" s="28">
        <f>(C20/C10)*E10</f>
        <v>0</v>
      </c>
      <c r="E20" s="186"/>
      <c r="F20" s="189"/>
      <c r="G20" s="29">
        <f t="shared" si="0"/>
        <v>0</v>
      </c>
      <c r="H20" s="14"/>
      <c r="I20" s="1"/>
      <c r="J20" s="1"/>
      <c r="K20" s="1"/>
      <c r="L20" s="1"/>
      <c r="M20" s="1"/>
    </row>
    <row r="21" spans="1:13">
      <c r="A21" s="10"/>
      <c r="B21" s="31" t="s">
        <v>32</v>
      </c>
      <c r="C21" s="27">
        <v>647.27</v>
      </c>
      <c r="D21" s="28">
        <f>(C21/C10)*E10</f>
        <v>280.48366666666669</v>
      </c>
      <c r="E21" s="186"/>
      <c r="F21" s="189"/>
      <c r="G21" s="29">
        <f t="shared" si="0"/>
        <v>366.78633333333329</v>
      </c>
      <c r="H21" s="14"/>
      <c r="I21" s="1"/>
      <c r="J21" s="1"/>
      <c r="K21" s="1"/>
      <c r="L21" s="1"/>
      <c r="M21" s="1"/>
    </row>
    <row r="22" spans="1:13">
      <c r="A22" s="10"/>
      <c r="B22" s="31" t="s">
        <v>33</v>
      </c>
      <c r="C22" s="27"/>
      <c r="D22" s="28">
        <f>(C22/C10)*E10</f>
        <v>0</v>
      </c>
      <c r="E22" s="186"/>
      <c r="F22" s="189"/>
      <c r="G22" s="29">
        <f t="shared" si="0"/>
        <v>0</v>
      </c>
      <c r="H22" s="14"/>
      <c r="I22" s="1"/>
      <c r="J22" s="1"/>
      <c r="K22" s="1"/>
      <c r="L22" s="1"/>
      <c r="M22" s="1"/>
    </row>
    <row r="23" spans="1:13">
      <c r="A23" s="10"/>
      <c r="B23" s="31" t="s">
        <v>34</v>
      </c>
      <c r="C23" s="27">
        <v>1708.07</v>
      </c>
      <c r="D23" s="28">
        <f>(C23/C10)*E10</f>
        <v>740.16366666666659</v>
      </c>
      <c r="E23" s="186"/>
      <c r="F23" s="189"/>
      <c r="G23" s="29">
        <f t="shared" si="0"/>
        <v>967.90633333333335</v>
      </c>
      <c r="H23" s="14"/>
      <c r="I23" s="1"/>
      <c r="J23" s="1"/>
      <c r="K23" s="1"/>
      <c r="L23" s="1"/>
      <c r="M23" s="1"/>
    </row>
    <row r="24" spans="1:13">
      <c r="A24" s="10"/>
      <c r="B24" s="32" t="s">
        <v>35</v>
      </c>
      <c r="C24" s="27"/>
      <c r="D24" s="28">
        <f>(C24/C10)*E10</f>
        <v>0</v>
      </c>
      <c r="E24" s="186"/>
      <c r="F24" s="189"/>
      <c r="G24" s="29">
        <f t="shared" si="0"/>
        <v>0</v>
      </c>
      <c r="H24" s="14"/>
      <c r="I24" s="1"/>
      <c r="J24" s="1"/>
      <c r="K24" s="1"/>
      <c r="L24" s="1"/>
      <c r="M24" s="1"/>
    </row>
    <row r="25" spans="1:13">
      <c r="A25" s="10"/>
      <c r="B25" s="31" t="s">
        <v>36</v>
      </c>
      <c r="C25" s="27"/>
      <c r="D25" s="28">
        <f>(C25/C10)*E10</f>
        <v>0</v>
      </c>
      <c r="E25" s="186"/>
      <c r="F25" s="189"/>
      <c r="G25" s="29">
        <f t="shared" si="0"/>
        <v>0</v>
      </c>
      <c r="H25" s="14"/>
      <c r="I25" s="1"/>
      <c r="J25" s="1"/>
      <c r="K25" s="1"/>
      <c r="L25" s="1"/>
      <c r="M25" s="1"/>
    </row>
    <row r="26" spans="1:13">
      <c r="A26" s="10"/>
      <c r="B26" s="31" t="s">
        <v>37</v>
      </c>
      <c r="C26" s="27"/>
      <c r="D26" s="28">
        <f>(C26/C10)*E10</f>
        <v>0</v>
      </c>
      <c r="E26" s="186"/>
      <c r="F26" s="189"/>
      <c r="G26" s="29">
        <f t="shared" si="0"/>
        <v>0</v>
      </c>
      <c r="H26" s="14"/>
      <c r="I26" s="1"/>
      <c r="J26" s="1"/>
      <c r="K26" s="1"/>
      <c r="L26" s="1"/>
      <c r="M26" s="1"/>
    </row>
    <row r="27" spans="1:13">
      <c r="A27" s="10"/>
      <c r="B27" s="31" t="s">
        <v>38</v>
      </c>
      <c r="C27" s="27"/>
      <c r="D27" s="28">
        <f>(C27/C10)*E10</f>
        <v>0</v>
      </c>
      <c r="E27" s="186"/>
      <c r="F27" s="189"/>
      <c r="G27" s="29">
        <f t="shared" si="0"/>
        <v>0</v>
      </c>
      <c r="H27" s="14"/>
      <c r="I27" s="1"/>
      <c r="J27" s="1"/>
      <c r="K27" s="1"/>
      <c r="L27" s="1"/>
      <c r="M27" s="1"/>
    </row>
    <row r="28" spans="1:13">
      <c r="A28" s="10"/>
      <c r="B28" s="31" t="s">
        <v>39</v>
      </c>
      <c r="C28" s="27"/>
      <c r="D28" s="28">
        <f>(C28/C10*E10)</f>
        <v>0</v>
      </c>
      <c r="E28" s="186"/>
      <c r="F28" s="189"/>
      <c r="G28" s="29">
        <f t="shared" si="0"/>
        <v>0</v>
      </c>
      <c r="H28" s="14"/>
      <c r="I28" s="1"/>
      <c r="J28" s="1"/>
      <c r="K28" s="1"/>
      <c r="L28" s="1"/>
      <c r="M28" s="1"/>
    </row>
    <row r="29" spans="1:13">
      <c r="A29" s="10"/>
      <c r="B29" s="31" t="s">
        <v>40</v>
      </c>
      <c r="C29" s="27"/>
      <c r="D29" s="28">
        <f>(C29/C10)*E10</f>
        <v>0</v>
      </c>
      <c r="E29" s="186"/>
      <c r="F29" s="189"/>
      <c r="G29" s="29">
        <f t="shared" si="0"/>
        <v>0</v>
      </c>
      <c r="H29" s="14"/>
      <c r="I29" s="1"/>
      <c r="J29" s="1"/>
      <c r="K29" s="1"/>
      <c r="L29" s="1"/>
      <c r="M29" s="1"/>
    </row>
    <row r="30" spans="1:13">
      <c r="A30" s="10"/>
      <c r="B30" s="31" t="s">
        <v>41</v>
      </c>
      <c r="C30" s="27">
        <v>1144.4100000000001</v>
      </c>
      <c r="D30" s="28">
        <f>(C30/C10)*E10</f>
        <v>495.91100000000006</v>
      </c>
      <c r="E30" s="186"/>
      <c r="F30" s="189"/>
      <c r="G30" s="29">
        <f t="shared" si="0"/>
        <v>648.49900000000002</v>
      </c>
      <c r="H30" s="14"/>
      <c r="I30" s="1"/>
      <c r="J30" s="1"/>
      <c r="K30" s="1"/>
      <c r="L30" s="1"/>
      <c r="M30" s="1"/>
    </row>
    <row r="31" spans="1:13">
      <c r="A31" s="10"/>
      <c r="B31" s="32" t="s">
        <v>42</v>
      </c>
      <c r="C31" s="27">
        <v>142.34</v>
      </c>
      <c r="D31" s="28">
        <f>(C31/C10)*E10</f>
        <v>61.68066666666666</v>
      </c>
      <c r="E31" s="186"/>
      <c r="F31" s="189"/>
      <c r="G31" s="29">
        <f t="shared" si="0"/>
        <v>80.659333333333336</v>
      </c>
      <c r="H31" s="14"/>
      <c r="I31" s="33"/>
      <c r="J31" s="1"/>
      <c r="K31" s="1"/>
      <c r="L31" s="1"/>
      <c r="M31" s="1"/>
    </row>
    <row r="32" spans="1:13">
      <c r="A32" s="10"/>
      <c r="B32" s="32" t="s">
        <v>43</v>
      </c>
      <c r="C32" s="27"/>
      <c r="D32" s="28">
        <f>C32</f>
        <v>0</v>
      </c>
      <c r="E32" s="186"/>
      <c r="F32" s="189"/>
      <c r="G32" s="34">
        <f t="shared" si="0"/>
        <v>0</v>
      </c>
      <c r="H32" s="14"/>
      <c r="I32" s="33"/>
      <c r="J32" s="1"/>
      <c r="K32" s="1"/>
      <c r="L32" s="1"/>
      <c r="M32" s="1"/>
    </row>
    <row r="33" spans="1:13">
      <c r="A33" s="10"/>
      <c r="B33" s="32" t="s">
        <v>44</v>
      </c>
      <c r="C33" s="27"/>
      <c r="D33" s="28">
        <f>C33</f>
        <v>0</v>
      </c>
      <c r="E33" s="186"/>
      <c r="F33" s="189"/>
      <c r="G33" s="34">
        <f t="shared" si="0"/>
        <v>0</v>
      </c>
      <c r="H33" s="14"/>
      <c r="I33" s="33"/>
      <c r="J33" s="1"/>
      <c r="K33" s="1"/>
      <c r="L33" s="1"/>
      <c r="M33" s="1"/>
    </row>
    <row r="34" spans="1:13">
      <c r="A34" s="10"/>
      <c r="B34" s="32" t="s">
        <v>45</v>
      </c>
      <c r="C34" s="27">
        <v>199.35</v>
      </c>
      <c r="D34" s="28">
        <f>(C34)</f>
        <v>199.35</v>
      </c>
      <c r="E34" s="186"/>
      <c r="F34" s="189"/>
      <c r="G34" s="35">
        <f t="shared" si="0"/>
        <v>0</v>
      </c>
      <c r="H34" s="14"/>
      <c r="I34" s="1"/>
      <c r="J34" s="1"/>
      <c r="K34" s="1"/>
      <c r="L34" s="1"/>
      <c r="M34" s="1"/>
    </row>
    <row r="35" spans="1:13">
      <c r="A35" s="10"/>
      <c r="B35" s="31" t="s">
        <v>46</v>
      </c>
      <c r="C35" s="27">
        <v>2989.13</v>
      </c>
      <c r="D35" s="28">
        <f>(C35/C10)*E10</f>
        <v>1295.2896666666668</v>
      </c>
      <c r="E35" s="186"/>
      <c r="F35" s="189"/>
      <c r="G35" s="36">
        <f t="shared" si="0"/>
        <v>1693.8403333333333</v>
      </c>
      <c r="H35" s="14"/>
      <c r="I35" s="1"/>
      <c r="J35" s="1"/>
      <c r="K35" s="1"/>
      <c r="L35" s="1"/>
      <c r="M35" s="1"/>
    </row>
    <row r="36" spans="1:13" ht="17.25">
      <c r="A36" s="10"/>
      <c r="B36" s="107" t="s">
        <v>47</v>
      </c>
      <c r="C36" s="38"/>
      <c r="D36" s="39">
        <f>SUM(D18:D35)</f>
        <v>4357.4173333333338</v>
      </c>
      <c r="E36" s="187"/>
      <c r="F36" s="190"/>
      <c r="G36" s="40">
        <f>SUM(G18:G35)</f>
        <v>5437.4726666666666</v>
      </c>
      <c r="H36" s="14"/>
      <c r="I36" s="1"/>
      <c r="J36" s="1"/>
      <c r="K36" s="1"/>
      <c r="L36" s="1"/>
      <c r="M36" s="1"/>
    </row>
    <row r="37" spans="1:13">
      <c r="A37" s="10"/>
      <c r="B37" s="161"/>
      <c r="C37" s="161"/>
      <c r="D37" s="161"/>
      <c r="E37" s="161"/>
      <c r="F37" s="161"/>
      <c r="G37" s="161"/>
      <c r="H37" s="14"/>
      <c r="I37" s="1"/>
      <c r="J37" s="3"/>
      <c r="K37" s="3"/>
      <c r="L37" s="41"/>
      <c r="M37" s="1"/>
    </row>
    <row r="38" spans="1:13">
      <c r="A38" s="10"/>
      <c r="B38" s="193" t="s">
        <v>48</v>
      </c>
      <c r="C38" s="193"/>
      <c r="D38" s="193"/>
      <c r="E38" s="193"/>
      <c r="F38" s="193"/>
      <c r="G38" s="193"/>
      <c r="H38" s="14"/>
      <c r="I38" s="1"/>
      <c r="J38" s="3"/>
      <c r="K38" s="3"/>
      <c r="L38" s="3"/>
      <c r="M38" s="1"/>
    </row>
    <row r="39" spans="1:13" ht="28.5">
      <c r="A39" s="10"/>
      <c r="B39" s="22" t="s">
        <v>25</v>
      </c>
      <c r="C39" s="22" t="s">
        <v>49</v>
      </c>
      <c r="D39" s="42" t="s">
        <v>50</v>
      </c>
      <c r="E39" s="42"/>
      <c r="F39" s="42" t="s">
        <v>28</v>
      </c>
      <c r="G39" s="42" t="s">
        <v>51</v>
      </c>
      <c r="H39" s="14"/>
      <c r="I39" s="1"/>
      <c r="J39" s="217"/>
      <c r="K39" s="218"/>
      <c r="L39" s="218"/>
      <c r="M39" s="1"/>
    </row>
    <row r="40" spans="1:13">
      <c r="A40" s="10"/>
      <c r="B40" s="43" t="s">
        <v>92</v>
      </c>
      <c r="C40" s="27">
        <v>726.08</v>
      </c>
      <c r="D40" s="29">
        <f>(C40/C10)*E10</f>
        <v>314.6346666666667</v>
      </c>
      <c r="E40" s="29"/>
      <c r="F40" s="29"/>
      <c r="G40" s="29">
        <f>C40-D40</f>
        <v>411.44533333333334</v>
      </c>
      <c r="H40" s="14"/>
      <c r="I40" s="1"/>
      <c r="J40" s="218"/>
      <c r="K40" s="218"/>
      <c r="L40" s="218"/>
      <c r="M40" s="1"/>
    </row>
    <row r="41" spans="1:13">
      <c r="A41" s="10"/>
      <c r="B41" s="43" t="s">
        <v>93</v>
      </c>
      <c r="C41" s="27">
        <v>495.05</v>
      </c>
      <c r="D41" s="29">
        <f>(C41/C10)*E10</f>
        <v>214.5216666666667</v>
      </c>
      <c r="E41" s="29"/>
      <c r="F41" s="29"/>
      <c r="G41" s="29">
        <f>C41-D41</f>
        <v>280.52833333333331</v>
      </c>
      <c r="H41" s="14"/>
      <c r="I41" s="1"/>
      <c r="J41" s="218"/>
      <c r="K41" s="218"/>
      <c r="L41" s="218"/>
      <c r="M41" s="1"/>
    </row>
    <row r="42" spans="1:13" ht="15.75">
      <c r="A42" s="10"/>
      <c r="B42" s="44" t="s">
        <v>47</v>
      </c>
      <c r="C42" s="126">
        <f>C40+C41</f>
        <v>1221.1300000000001</v>
      </c>
      <c r="D42" s="46">
        <f>SUM(D40:D41)</f>
        <v>529.15633333333335</v>
      </c>
      <c r="E42" s="47"/>
      <c r="F42" s="48"/>
      <c r="G42" s="49">
        <f>SUM(G40:G41)</f>
        <v>691.97366666666665</v>
      </c>
      <c r="H42" s="14"/>
      <c r="I42" s="1"/>
      <c r="J42" s="3"/>
      <c r="K42" s="3"/>
      <c r="L42" s="3"/>
      <c r="M42" s="1"/>
    </row>
    <row r="43" spans="1:13" ht="16.5">
      <c r="A43" s="10"/>
      <c r="B43" s="50" t="s">
        <v>54</v>
      </c>
      <c r="C43" s="51">
        <f>(C36+C42)</f>
        <v>1221.1300000000001</v>
      </c>
      <c r="D43" s="67"/>
      <c r="E43" s="65"/>
      <c r="F43" s="142"/>
      <c r="G43" s="67">
        <f>G36+G42</f>
        <v>6129.4463333333333</v>
      </c>
      <c r="H43" s="14"/>
      <c r="I43" s="1"/>
      <c r="J43" s="3"/>
      <c r="K43" s="3"/>
      <c r="L43" s="3"/>
      <c r="M43" s="1"/>
    </row>
    <row r="44" spans="1:13">
      <c r="A44" s="10"/>
      <c r="B44" s="193" t="s">
        <v>55</v>
      </c>
      <c r="C44" s="193"/>
      <c r="D44" s="193"/>
      <c r="E44" s="193"/>
      <c r="F44" s="193"/>
      <c r="G44" s="193"/>
      <c r="H44" s="14"/>
      <c r="I44" s="1"/>
      <c r="J44" s="3"/>
      <c r="K44" s="3"/>
      <c r="L44" s="3"/>
      <c r="M44" s="1"/>
    </row>
    <row r="45" spans="1:13" ht="28.5">
      <c r="A45" s="10"/>
      <c r="B45" s="22" t="s">
        <v>25</v>
      </c>
      <c r="C45" s="22" t="s">
        <v>56</v>
      </c>
      <c r="D45" s="22" t="s">
        <v>57</v>
      </c>
      <c r="E45" s="22"/>
      <c r="F45" s="55" t="s">
        <v>28</v>
      </c>
      <c r="G45" s="22" t="s">
        <v>51</v>
      </c>
      <c r="H45" s="14"/>
      <c r="I45" s="1"/>
      <c r="J45" s="219" t="s">
        <v>94</v>
      </c>
      <c r="K45" s="220"/>
      <c r="L45" s="220"/>
      <c r="M45" s="221">
        <f>G48+G50</f>
        <v>748.07933333333335</v>
      </c>
    </row>
    <row r="46" spans="1:13">
      <c r="A46" s="10"/>
      <c r="B46" s="43" t="s">
        <v>58</v>
      </c>
      <c r="C46" s="56">
        <v>134.81</v>
      </c>
      <c r="D46" s="57">
        <f>(C46/C10)*E10</f>
        <v>58.417666666666669</v>
      </c>
      <c r="E46" s="58"/>
      <c r="F46" s="59"/>
      <c r="G46" s="29">
        <f t="shared" ref="G46:G51" si="1">C46-D46</f>
        <v>76.39233333333334</v>
      </c>
      <c r="H46" s="14"/>
      <c r="I46" s="1"/>
      <c r="J46" s="220"/>
      <c r="K46" s="220"/>
      <c r="L46" s="220"/>
      <c r="M46" s="221"/>
    </row>
    <row r="47" spans="1:13">
      <c r="A47" s="10"/>
      <c r="B47" s="43" t="s">
        <v>59</v>
      </c>
      <c r="C47" s="27">
        <v>74.34</v>
      </c>
      <c r="D47" s="57">
        <f>(C47/C10)*E10</f>
        <v>32.214000000000006</v>
      </c>
      <c r="E47" s="58"/>
      <c r="F47" s="59"/>
      <c r="G47" s="29">
        <f t="shared" si="1"/>
        <v>42.125999999999998</v>
      </c>
      <c r="H47" s="14"/>
      <c r="I47" s="1"/>
      <c r="J47" s="220"/>
      <c r="K47" s="220"/>
      <c r="L47" s="220"/>
      <c r="M47" s="221"/>
    </row>
    <row r="48" spans="1:13">
      <c r="A48" s="10"/>
      <c r="B48" s="127" t="s">
        <v>95</v>
      </c>
      <c r="C48" s="56">
        <v>594.05999999999995</v>
      </c>
      <c r="D48" s="57">
        <f>(C48/C10)*E10</f>
        <v>257.42599999999999</v>
      </c>
      <c r="E48" s="58"/>
      <c r="F48" s="59"/>
      <c r="G48" s="128">
        <f t="shared" si="1"/>
        <v>336.63399999999996</v>
      </c>
      <c r="H48" s="14"/>
      <c r="I48" s="1"/>
      <c r="J48" s="3"/>
      <c r="K48" s="3"/>
      <c r="L48" s="3"/>
      <c r="M48" s="1"/>
    </row>
    <row r="49" spans="1:13">
      <c r="A49" s="10"/>
      <c r="B49" s="127" t="s">
        <v>96</v>
      </c>
      <c r="C49" s="56">
        <v>330.04</v>
      </c>
      <c r="D49" s="57">
        <f>(C49/C10)*E10</f>
        <v>143.01733333333334</v>
      </c>
      <c r="E49" s="58"/>
      <c r="F49" s="59"/>
      <c r="G49" s="36">
        <f t="shared" si="1"/>
        <v>187.02266666666668</v>
      </c>
      <c r="H49" s="14"/>
      <c r="I49" s="1"/>
      <c r="J49" s="1"/>
      <c r="K49" s="1"/>
      <c r="L49" s="1"/>
      <c r="M49" s="1"/>
    </row>
    <row r="50" spans="1:13">
      <c r="A50" s="10"/>
      <c r="B50" s="11" t="s">
        <v>97</v>
      </c>
      <c r="C50" s="56">
        <v>726.08</v>
      </c>
      <c r="D50" s="57">
        <f>(C50/C10)*E10</f>
        <v>314.6346666666667</v>
      </c>
      <c r="E50" s="58"/>
      <c r="F50" s="59"/>
      <c r="G50" s="128">
        <f t="shared" si="1"/>
        <v>411.44533333333334</v>
      </c>
      <c r="H50" s="14"/>
      <c r="I50" s="1"/>
      <c r="J50" s="1"/>
      <c r="K50" s="1"/>
      <c r="L50" s="1"/>
      <c r="M50" s="1"/>
    </row>
    <row r="51" spans="1:13">
      <c r="A51" s="10"/>
      <c r="B51" s="11" t="s">
        <v>98</v>
      </c>
      <c r="C51" s="27">
        <v>495.05</v>
      </c>
      <c r="D51" s="57">
        <f>(C51/C10)*E10</f>
        <v>214.5216666666667</v>
      </c>
      <c r="E51" s="58"/>
      <c r="F51" s="59"/>
      <c r="G51" s="36">
        <f t="shared" si="1"/>
        <v>280.52833333333331</v>
      </c>
      <c r="H51" s="14"/>
      <c r="I51" s="1"/>
      <c r="J51" s="1"/>
      <c r="K51" s="1"/>
      <c r="L51" s="1"/>
      <c r="M51" s="1"/>
    </row>
    <row r="52" spans="1:13">
      <c r="A52" s="10"/>
      <c r="B52" s="60" t="s">
        <v>47</v>
      </c>
      <c r="C52" s="115">
        <f>SUM(C46:C51)</f>
        <v>2354.38</v>
      </c>
      <c r="D52" s="57">
        <f>SUM(D46:D51)</f>
        <v>1020.2313333333334</v>
      </c>
      <c r="E52" s="129"/>
      <c r="F52" s="143"/>
      <c r="G52" s="116">
        <f>SUM(G46:G51)</f>
        <v>1334.1486666666665</v>
      </c>
      <c r="H52" s="14"/>
      <c r="I52" s="1"/>
      <c r="J52" s="1"/>
      <c r="K52" s="1"/>
      <c r="L52" s="1"/>
      <c r="M52" s="1"/>
    </row>
    <row r="53" spans="1:13">
      <c r="A53" s="10"/>
      <c r="B53" s="117"/>
      <c r="C53" s="144"/>
      <c r="D53" s="67"/>
      <c r="E53" s="65"/>
      <c r="F53" s="66"/>
      <c r="G53" s="119"/>
      <c r="H53" s="14"/>
      <c r="I53" s="1"/>
      <c r="J53" s="1"/>
      <c r="K53" s="1"/>
      <c r="L53" s="1"/>
      <c r="M53" s="1"/>
    </row>
    <row r="54" spans="1:13" ht="16.5">
      <c r="A54" s="10"/>
      <c r="B54" s="145"/>
      <c r="C54" s="120" t="s">
        <v>60</v>
      </c>
      <c r="D54" s="70" t="s">
        <v>61</v>
      </c>
      <c r="E54" s="71"/>
      <c r="F54" s="72" t="s">
        <v>62</v>
      </c>
      <c r="G54" s="70" t="s">
        <v>62</v>
      </c>
      <c r="H54" s="14"/>
      <c r="I54" s="1"/>
      <c r="J54" s="1"/>
      <c r="K54" s="1"/>
      <c r="L54" s="1"/>
      <c r="M54" s="1"/>
    </row>
    <row r="55" spans="1:13" ht="17.25">
      <c r="A55" s="10"/>
      <c r="B55" s="73" t="s">
        <v>63</v>
      </c>
      <c r="C55" s="74"/>
      <c r="D55" s="75"/>
      <c r="E55" s="76" t="e">
        <f>G41+G42+G44+#REF!+G45+G46+G48+G49+G51+G52</f>
        <v>#REF!</v>
      </c>
      <c r="F55" s="77">
        <v>20</v>
      </c>
      <c r="G55" s="78"/>
      <c r="H55" s="14"/>
      <c r="I55" s="1"/>
      <c r="J55" s="1"/>
      <c r="K55" s="1"/>
      <c r="L55" s="1"/>
      <c r="M55" s="1"/>
    </row>
    <row r="56" spans="1:13">
      <c r="A56" s="10"/>
      <c r="B56" s="194"/>
      <c r="C56" s="194"/>
      <c r="D56" s="194"/>
      <c r="E56" s="65"/>
      <c r="F56" s="66"/>
      <c r="G56" s="67"/>
      <c r="H56" s="14"/>
      <c r="I56" s="1"/>
      <c r="J56" s="1"/>
      <c r="K56" s="1"/>
      <c r="L56" s="1"/>
      <c r="M56" s="1"/>
    </row>
    <row r="57" spans="1:13" ht="17.25">
      <c r="A57" s="10"/>
      <c r="B57" s="195" t="s">
        <v>64</v>
      </c>
      <c r="C57" s="196"/>
      <c r="D57" s="80">
        <f>G36+G42+G55</f>
        <v>6129.4463333333333</v>
      </c>
      <c r="E57" s="65"/>
      <c r="F57" s="65"/>
      <c r="G57" s="81"/>
      <c r="H57" s="14"/>
      <c r="I57" s="1"/>
      <c r="J57" s="1"/>
      <c r="K57" s="1"/>
      <c r="L57" s="1"/>
      <c r="M57" s="1"/>
    </row>
    <row r="58" spans="1:13" ht="17.25">
      <c r="A58" s="10"/>
      <c r="B58" s="197" t="s">
        <v>65</v>
      </c>
      <c r="C58" s="198"/>
      <c r="D58" s="198"/>
      <c r="E58" s="198"/>
      <c r="F58" s="199"/>
      <c r="G58" s="40">
        <f>D57-G46-G47-G48-G50</f>
        <v>5262.8486666666668</v>
      </c>
      <c r="H58" s="82"/>
      <c r="I58" s="1"/>
      <c r="J58" s="1"/>
      <c r="K58" s="1"/>
      <c r="L58" s="1"/>
      <c r="M58" s="1"/>
    </row>
    <row r="59" spans="1:13" ht="17.25">
      <c r="A59" s="10"/>
      <c r="B59" s="83"/>
      <c r="C59" s="84"/>
      <c r="D59" s="84"/>
      <c r="E59" s="84"/>
      <c r="F59" s="84"/>
      <c r="G59" s="85"/>
      <c r="H59" s="82"/>
      <c r="I59" s="1"/>
      <c r="J59" s="1"/>
      <c r="K59" s="1"/>
      <c r="L59" s="1"/>
      <c r="M59" s="1"/>
    </row>
    <row r="60" spans="1:13" ht="17.25">
      <c r="A60" s="10"/>
      <c r="B60" s="200" t="s">
        <v>66</v>
      </c>
      <c r="C60" s="201"/>
      <c r="D60" s="201"/>
      <c r="E60" s="201"/>
      <c r="F60" s="201"/>
      <c r="G60" s="202"/>
      <c r="H60" s="82"/>
      <c r="I60" s="1"/>
      <c r="J60" s="1"/>
      <c r="K60" s="1"/>
      <c r="L60" s="1"/>
      <c r="M60" s="1"/>
    </row>
    <row r="61" spans="1:13">
      <c r="A61" s="10"/>
      <c r="B61" s="203" t="s">
        <v>67</v>
      </c>
      <c r="C61" s="204"/>
      <c r="D61" s="204"/>
      <c r="E61" s="204"/>
      <c r="F61" s="204"/>
      <c r="G61" s="205"/>
      <c r="H61" s="82"/>
      <c r="I61" s="1"/>
      <c r="J61" s="1"/>
      <c r="K61" s="1"/>
      <c r="L61" s="1"/>
      <c r="M61" s="1"/>
    </row>
    <row r="62" spans="1:13" ht="15.75" thickBot="1">
      <c r="A62" s="10"/>
      <c r="B62" s="206" t="s">
        <v>68</v>
      </c>
      <c r="C62" s="207"/>
      <c r="D62" s="207"/>
      <c r="E62" s="207"/>
      <c r="F62" s="207"/>
      <c r="G62" s="208"/>
      <c r="H62" s="82"/>
      <c r="I62" s="1"/>
      <c r="J62" s="1"/>
      <c r="K62" s="1"/>
      <c r="L62" s="1"/>
      <c r="M62" s="1"/>
    </row>
    <row r="63" spans="1:13" ht="18" thickBot="1">
      <c r="A63" s="86"/>
      <c r="B63" s="87"/>
      <c r="C63" s="88" t="s">
        <v>69</v>
      </c>
      <c r="D63" s="88" t="s">
        <v>70</v>
      </c>
      <c r="E63" s="89" t="s">
        <v>71</v>
      </c>
      <c r="F63" s="90" t="s">
        <v>72</v>
      </c>
      <c r="G63" s="91" t="s">
        <v>72</v>
      </c>
      <c r="H63" s="14"/>
      <c r="I63" s="1"/>
      <c r="J63" s="1"/>
      <c r="K63" s="1"/>
      <c r="L63" s="1"/>
      <c r="M63" s="1"/>
    </row>
    <row r="64" spans="1:13" ht="17.25">
      <c r="A64" s="86"/>
      <c r="B64" s="92"/>
      <c r="C64" s="93"/>
      <c r="D64" s="94" t="s">
        <v>73</v>
      </c>
      <c r="E64" s="93"/>
      <c r="F64" s="94"/>
      <c r="G64" s="95" t="s">
        <v>74</v>
      </c>
      <c r="H64" s="14"/>
      <c r="I64" s="1"/>
      <c r="J64" s="1"/>
      <c r="K64" s="1"/>
      <c r="L64" s="1"/>
      <c r="M64" s="1"/>
    </row>
    <row r="65" spans="1:13" ht="17.25">
      <c r="A65" s="86"/>
      <c r="B65" s="96" t="s">
        <v>75</v>
      </c>
      <c r="C65" s="97"/>
      <c r="D65" s="209"/>
      <c r="E65" s="210"/>
      <c r="F65" s="98"/>
      <c r="G65" s="99"/>
      <c r="H65" s="14"/>
      <c r="I65" s="1"/>
      <c r="J65" s="1"/>
      <c r="K65" s="1"/>
      <c r="L65" s="1"/>
      <c r="M65" s="1"/>
    </row>
    <row r="66" spans="1:13" ht="17.25">
      <c r="A66" s="86"/>
      <c r="B66" s="96" t="s">
        <v>76</v>
      </c>
      <c r="C66" s="97"/>
      <c r="D66" s="209"/>
      <c r="E66" s="210"/>
      <c r="F66" s="98"/>
      <c r="G66" s="100"/>
      <c r="H66" s="14"/>
      <c r="I66" s="1"/>
      <c r="J66" s="1"/>
      <c r="K66" s="1"/>
      <c r="L66" s="1"/>
      <c r="M66" s="1"/>
    </row>
    <row r="67" spans="1:13" ht="17.25">
      <c r="A67" s="86"/>
      <c r="B67" s="96" t="s">
        <v>77</v>
      </c>
      <c r="C67" s="97"/>
      <c r="D67" s="209"/>
      <c r="E67" s="210"/>
      <c r="F67" s="98"/>
      <c r="G67" s="100"/>
      <c r="H67" s="14"/>
      <c r="I67" s="1"/>
      <c r="J67" s="1"/>
      <c r="K67" s="1"/>
      <c r="L67" s="1"/>
      <c r="M67" s="1"/>
    </row>
    <row r="68" spans="1:13" ht="18" thickBot="1">
      <c r="A68" s="8"/>
      <c r="B68" s="125" t="s">
        <v>78</v>
      </c>
      <c r="C68" s="102" t="s">
        <v>112</v>
      </c>
      <c r="D68" s="191" t="str">
        <f>C68</f>
        <v>.…/…./20</v>
      </c>
      <c r="E68" s="192"/>
      <c r="F68" s="103" t="str">
        <f>C68</f>
        <v>.…/…./20</v>
      </c>
      <c r="G68" s="104" t="str">
        <f>C68</f>
        <v>.…/…./20</v>
      </c>
      <c r="H68" s="14"/>
      <c r="I68" s="1"/>
      <c r="J68" s="1"/>
      <c r="K68" s="1"/>
      <c r="L68" s="1"/>
      <c r="M68" s="1"/>
    </row>
    <row r="69" spans="1:13" ht="15.75" thickBot="1">
      <c r="A69" s="105"/>
      <c r="B69" s="105"/>
      <c r="C69" s="105"/>
      <c r="D69" s="105"/>
      <c r="E69" s="105"/>
      <c r="F69" s="105"/>
      <c r="G69" s="105"/>
      <c r="H69" s="8"/>
      <c r="I69" s="1"/>
      <c r="J69" s="1"/>
      <c r="K69" s="1"/>
      <c r="L69" s="1"/>
      <c r="M69" s="1"/>
    </row>
    <row r="70" spans="1:13">
      <c r="A70" s="1"/>
      <c r="B70" s="1"/>
      <c r="C70" s="1"/>
      <c r="D70" s="1"/>
      <c r="E70" s="1"/>
      <c r="F70" s="1"/>
      <c r="G70" s="1"/>
      <c r="H70" s="1"/>
      <c r="I70" s="1"/>
      <c r="J70" s="1"/>
      <c r="K70" s="1"/>
      <c r="L70" s="1"/>
      <c r="M70" s="1"/>
    </row>
  </sheetData>
  <mergeCells count="38">
    <mergeCell ref="B2:H2"/>
    <mergeCell ref="B3:G3"/>
    <mergeCell ref="B4:G4"/>
    <mergeCell ref="B5:G5"/>
    <mergeCell ref="E6:G6"/>
    <mergeCell ref="E7:G7"/>
    <mergeCell ref="J7:L9"/>
    <mergeCell ref="E8:G8"/>
    <mergeCell ref="E9:G9"/>
    <mergeCell ref="E10:G10"/>
    <mergeCell ref="B37:G37"/>
    <mergeCell ref="B38:G38"/>
    <mergeCell ref="B12:B13"/>
    <mergeCell ref="C12:C13"/>
    <mergeCell ref="J12:L14"/>
    <mergeCell ref="E13:G13"/>
    <mergeCell ref="E14:G14"/>
    <mergeCell ref="D11:D12"/>
    <mergeCell ref="E11:G12"/>
    <mergeCell ref="B15:G15"/>
    <mergeCell ref="B16:G16"/>
    <mergeCell ref="D17:E17"/>
    <mergeCell ref="E18:E36"/>
    <mergeCell ref="F18:F36"/>
    <mergeCell ref="J39:L41"/>
    <mergeCell ref="B44:G44"/>
    <mergeCell ref="J45:L47"/>
    <mergeCell ref="M45:M47"/>
    <mergeCell ref="D66:E66"/>
    <mergeCell ref="B56:D56"/>
    <mergeCell ref="D67:E67"/>
    <mergeCell ref="D68:E68"/>
    <mergeCell ref="B57:C57"/>
    <mergeCell ref="B58:F58"/>
    <mergeCell ref="B60:G60"/>
    <mergeCell ref="B61:G61"/>
    <mergeCell ref="B62:G62"/>
    <mergeCell ref="D65:E6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6</vt:i4>
      </vt:variant>
    </vt:vector>
  </HeadingPairs>
  <TitlesOfParts>
    <vt:vector size="6" baseType="lpstr">
      <vt:lpstr>5510 ÖNCESİ AÇIĞA ALINMA</vt:lpstr>
      <vt:lpstr>5510 ÖNCESİ ÜCRETSİZ İZİN </vt:lpstr>
      <vt:lpstr>5510 ÖNCESİ GERİYE DÖNEN</vt:lpstr>
      <vt:lpstr>5510 SONRASI AÇIĞA ALINMA </vt:lpstr>
      <vt:lpstr>5510 SONRASI GERİYE DÖNEN</vt:lpstr>
      <vt:lpstr>5510 SONRASI ÜCRETSİZ İZİN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2021-12-07T12:02:05Z</dcterms:modified>
</cp:coreProperties>
</file>